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-120" yWindow="-120" windowWidth="24240" windowHeight="13140" tabRatio="654" activeTab="5"/>
  </bookViews>
  <sheets>
    <sheet name="P1 - Přehled" sheetId="4" r:id="rId1"/>
    <sheet name="P2 - Bilance" sheetId="5" state="hidden" r:id="rId2"/>
    <sheet name="P3 - Ukazatele" sheetId="6" state="hidden" r:id="rId3"/>
    <sheet name="P4 - Investice" sheetId="7" state="hidden" r:id="rId4"/>
    <sheet name="P6 - Mzdy" sheetId="9" state="hidden" r:id="rId5"/>
    <sheet name="P7 - Střednědobý výhled" sheetId="10" r:id="rId6"/>
    <sheet name="Kontrola výhled" sheetId="12" state="hidden" r:id="rId7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6" l="1"/>
  <c r="G13" i="9"/>
  <c r="G17" i="9" s="1"/>
  <c r="C26" i="5" s="1"/>
  <c r="C51" i="7"/>
  <c r="E51" i="7"/>
  <c r="H24" i="5" s="1"/>
  <c r="B9" i="7"/>
  <c r="B21" i="7"/>
  <c r="D20" i="6"/>
  <c r="H21" i="5"/>
  <c r="H54" i="5"/>
  <c r="C44" i="5"/>
  <c r="H11" i="4"/>
  <c r="H19" i="4"/>
  <c r="H25" i="4"/>
  <c r="H31" i="4"/>
  <c r="H36" i="4"/>
  <c r="H44" i="4"/>
  <c r="H53" i="4"/>
  <c r="H58" i="4"/>
  <c r="H60" i="4"/>
  <c r="H70" i="4"/>
  <c r="H80" i="4"/>
  <c r="H86" i="4"/>
  <c r="D51" i="7"/>
  <c r="H30" i="5" s="1"/>
  <c r="F37" i="7"/>
  <c r="D44" i="7"/>
  <c r="E44" i="7"/>
  <c r="H27" i="5" s="1"/>
  <c r="A40" i="7"/>
  <c r="A5" i="7"/>
  <c r="H52" i="5"/>
  <c r="H47" i="5"/>
  <c r="F64" i="4"/>
  <c r="F19" i="4"/>
  <c r="G11" i="4"/>
  <c r="C17" i="5"/>
  <c r="D9" i="7"/>
  <c r="C9" i="7"/>
  <c r="C50" i="5" s="1"/>
  <c r="D19" i="6" s="1"/>
  <c r="A7" i="5"/>
  <c r="A7" i="6"/>
  <c r="A7" i="9"/>
  <c r="A6" i="10"/>
  <c r="F2" i="12"/>
  <c r="H2" i="10"/>
  <c r="H2" i="9"/>
  <c r="F2" i="7"/>
  <c r="E2" i="6"/>
  <c r="H2" i="5"/>
  <c r="H57" i="10"/>
  <c r="H29" i="5"/>
  <c r="G24" i="10"/>
  <c r="H85" i="10"/>
  <c r="G85" i="10"/>
  <c r="H79" i="10"/>
  <c r="G79" i="10"/>
  <c r="H69" i="10"/>
  <c r="G69" i="10"/>
  <c r="H63" i="10"/>
  <c r="G63" i="10"/>
  <c r="H59" i="10"/>
  <c r="E57" i="12" s="1"/>
  <c r="G59" i="10"/>
  <c r="G57" i="10"/>
  <c r="E55" i="12"/>
  <c r="H52" i="10"/>
  <c r="G52" i="10"/>
  <c r="E50" i="12" s="1"/>
  <c r="H43" i="10"/>
  <c r="G43" i="10"/>
  <c r="H35" i="10"/>
  <c r="G35" i="10"/>
  <c r="E33" i="12" s="1"/>
  <c r="H30" i="10"/>
  <c r="E28" i="12" s="1"/>
  <c r="G30" i="10"/>
  <c r="H24" i="10"/>
  <c r="E22" i="12"/>
  <c r="H18" i="10"/>
  <c r="E16" i="12" s="1"/>
  <c r="G18" i="10"/>
  <c r="H10" i="10"/>
  <c r="G10" i="10"/>
  <c r="C21" i="7"/>
  <c r="C46" i="5" s="1"/>
  <c r="C16" i="7"/>
  <c r="C47" i="5" s="1"/>
  <c r="G19" i="4"/>
  <c r="G36" i="4"/>
  <c r="G44" i="4"/>
  <c r="G53" i="4"/>
  <c r="G58" i="4"/>
  <c r="G60" i="4"/>
  <c r="H64" i="4"/>
  <c r="G64" i="4"/>
  <c r="G70" i="4"/>
  <c r="G80" i="4"/>
  <c r="G86" i="4"/>
  <c r="F86" i="4"/>
  <c r="F80" i="4"/>
  <c r="F70" i="4"/>
  <c r="F60" i="4"/>
  <c r="F58" i="4"/>
  <c r="F53" i="4"/>
  <c r="F44" i="4"/>
  <c r="F36" i="4"/>
  <c r="F31" i="4"/>
  <c r="F25" i="4"/>
  <c r="F11" i="4"/>
  <c r="E10" i="12"/>
  <c r="E11" i="12"/>
  <c r="E12" i="12"/>
  <c r="E13" i="12"/>
  <c r="E14" i="12"/>
  <c r="E15" i="12"/>
  <c r="E17" i="12"/>
  <c r="E18" i="12"/>
  <c r="E19" i="12"/>
  <c r="E20" i="12"/>
  <c r="E21" i="12"/>
  <c r="E23" i="12"/>
  <c r="E24" i="12"/>
  <c r="E25" i="12"/>
  <c r="E26" i="12"/>
  <c r="E27" i="12"/>
  <c r="E29" i="12"/>
  <c r="E30" i="12"/>
  <c r="E31" i="12"/>
  <c r="E32" i="12"/>
  <c r="E34" i="12"/>
  <c r="E35" i="12"/>
  <c r="E36" i="12"/>
  <c r="E37" i="12"/>
  <c r="E38" i="12"/>
  <c r="E39" i="12"/>
  <c r="E40" i="12"/>
  <c r="E42" i="12"/>
  <c r="E43" i="12"/>
  <c r="E44" i="12"/>
  <c r="E45" i="12"/>
  <c r="E46" i="12"/>
  <c r="E47" i="12"/>
  <c r="E48" i="12"/>
  <c r="E49" i="12"/>
  <c r="E51" i="12"/>
  <c r="E52" i="12"/>
  <c r="E53" i="12"/>
  <c r="E54" i="12"/>
  <c r="E56" i="12"/>
  <c r="E58" i="12"/>
  <c r="E59" i="12"/>
  <c r="E62" i="12"/>
  <c r="E63" i="12"/>
  <c r="E64" i="12"/>
  <c r="E65" i="12"/>
  <c r="E66" i="12"/>
  <c r="E68" i="12"/>
  <c r="E69" i="12"/>
  <c r="E70" i="12"/>
  <c r="E71" i="12"/>
  <c r="E72" i="12"/>
  <c r="E73" i="12"/>
  <c r="E74" i="12"/>
  <c r="E75" i="12"/>
  <c r="E76" i="12"/>
  <c r="E78" i="12"/>
  <c r="E79" i="12"/>
  <c r="E80" i="12"/>
  <c r="E81" i="12"/>
  <c r="E82" i="12"/>
  <c r="E84" i="12"/>
  <c r="E9" i="12"/>
  <c r="F12" i="10"/>
  <c r="C10" i="12" s="1"/>
  <c r="F13" i="10"/>
  <c r="C11" i="12" s="1"/>
  <c r="F14" i="10"/>
  <c r="C12" i="12" s="1"/>
  <c r="F15" i="10"/>
  <c r="C13" i="12"/>
  <c r="F16" i="10"/>
  <c r="C14" i="12"/>
  <c r="F17" i="10"/>
  <c r="C15" i="12"/>
  <c r="F19" i="10"/>
  <c r="F20" i="10"/>
  <c r="F21" i="10"/>
  <c r="C19" i="12" s="1"/>
  <c r="F22" i="10"/>
  <c r="C20" i="12"/>
  <c r="F23" i="10"/>
  <c r="C21" i="12" s="1"/>
  <c r="F25" i="10"/>
  <c r="F26" i="10"/>
  <c r="C24" i="12" s="1"/>
  <c r="F27" i="10"/>
  <c r="C25" i="12"/>
  <c r="F28" i="10"/>
  <c r="C26" i="12" s="1"/>
  <c r="F29" i="10"/>
  <c r="C27" i="12"/>
  <c r="F31" i="10"/>
  <c r="F32" i="10"/>
  <c r="F33" i="10"/>
  <c r="F34" i="10"/>
  <c r="C32" i="12" s="1"/>
  <c r="F36" i="10"/>
  <c r="F37" i="10"/>
  <c r="F38" i="10"/>
  <c r="C36" i="12" s="1"/>
  <c r="F39" i="10"/>
  <c r="C37" i="12" s="1"/>
  <c r="F40" i="10"/>
  <c r="C38" i="12" s="1"/>
  <c r="F41" i="10"/>
  <c r="C39" i="12" s="1"/>
  <c r="F42" i="10"/>
  <c r="C40" i="12" s="1"/>
  <c r="F44" i="10"/>
  <c r="F45" i="10"/>
  <c r="C43" i="12"/>
  <c r="F46" i="10"/>
  <c r="C44" i="12"/>
  <c r="F47" i="10"/>
  <c r="C45" i="12"/>
  <c r="F48" i="10"/>
  <c r="C46" i="12"/>
  <c r="F49" i="10"/>
  <c r="C47" i="12"/>
  <c r="F50" i="10"/>
  <c r="C48" i="12"/>
  <c r="F51" i="10"/>
  <c r="C49" i="12" s="1"/>
  <c r="F53" i="10"/>
  <c r="C51" i="12"/>
  <c r="F54" i="10"/>
  <c r="F55" i="10"/>
  <c r="C53" i="12" s="1"/>
  <c r="F56" i="10"/>
  <c r="C54" i="12" s="1"/>
  <c r="F58" i="10"/>
  <c r="F57" i="10" s="1"/>
  <c r="C55" i="12" s="1"/>
  <c r="F60" i="10"/>
  <c r="F61" i="10"/>
  <c r="C59" i="12" s="1"/>
  <c r="F64" i="10"/>
  <c r="F65" i="10"/>
  <c r="C63" i="12" s="1"/>
  <c r="F66" i="10"/>
  <c r="C64" i="12" s="1"/>
  <c r="F67" i="10"/>
  <c r="C65" i="12" s="1"/>
  <c r="F68" i="10"/>
  <c r="C66" i="12" s="1"/>
  <c r="F70" i="10"/>
  <c r="C68" i="12" s="1"/>
  <c r="F71" i="10"/>
  <c r="C69" i="12"/>
  <c r="F72" i="10"/>
  <c r="C70" i="12"/>
  <c r="F73" i="10"/>
  <c r="C71" i="12"/>
  <c r="F74" i="10"/>
  <c r="C72" i="12"/>
  <c r="F75" i="10"/>
  <c r="C73" i="12"/>
  <c r="F76" i="10"/>
  <c r="C74" i="12"/>
  <c r="F77" i="10"/>
  <c r="C75" i="12" s="1"/>
  <c r="F78" i="10"/>
  <c r="C76" i="12"/>
  <c r="F80" i="10"/>
  <c r="F81" i="10"/>
  <c r="C79" i="12" s="1"/>
  <c r="F82" i="10"/>
  <c r="F83" i="10"/>
  <c r="C81" i="12" s="1"/>
  <c r="F84" i="10"/>
  <c r="C82" i="12" s="1"/>
  <c r="F86" i="10"/>
  <c r="C84" i="12" s="1"/>
  <c r="F11" i="10"/>
  <c r="C9" i="12" s="1"/>
  <c r="C31" i="12"/>
  <c r="C78" i="12"/>
  <c r="G25" i="4"/>
  <c r="G31" i="4"/>
  <c r="C58" i="12"/>
  <c r="C29" i="12"/>
  <c r="C52" i="12"/>
  <c r="C35" i="12"/>
  <c r="C34" i="12"/>
  <c r="E61" i="12"/>
  <c r="C80" i="12"/>
  <c r="E77" i="12"/>
  <c r="E83" i="12" l="1"/>
  <c r="H62" i="10"/>
  <c r="E67" i="12"/>
  <c r="H9" i="10"/>
  <c r="G62" i="10"/>
  <c r="E41" i="12"/>
  <c r="G9" i="10"/>
  <c r="F85" i="10"/>
  <c r="H63" i="4"/>
  <c r="F43" i="10"/>
  <c r="C41" i="12" s="1"/>
  <c r="F24" i="10"/>
  <c r="C22" i="12" s="1"/>
  <c r="C23" i="12"/>
  <c r="F18" i="10"/>
  <c r="C16" i="12" s="1"/>
  <c r="C17" i="12"/>
  <c r="H10" i="4"/>
  <c r="F10" i="10"/>
  <c r="G63" i="4"/>
  <c r="G10" i="4"/>
  <c r="F63" i="4"/>
  <c r="F10" i="4"/>
  <c r="D21" i="6"/>
  <c r="C52" i="5"/>
  <c r="C54" i="5" s="1"/>
  <c r="C44" i="7"/>
  <c r="C28" i="5"/>
  <c r="H32" i="5"/>
  <c r="F59" i="10"/>
  <c r="F30" i="10"/>
  <c r="C28" i="12" s="1"/>
  <c r="C83" i="12"/>
  <c r="C56" i="12"/>
  <c r="C42" i="12"/>
  <c r="C18" i="12"/>
  <c r="F63" i="10"/>
  <c r="C57" i="12"/>
  <c r="C61" i="12"/>
  <c r="F35" i="10"/>
  <c r="C33" i="12" s="1"/>
  <c r="F69" i="10"/>
  <c r="F79" i="10"/>
  <c r="C77" i="12" s="1"/>
  <c r="F52" i="10"/>
  <c r="C50" i="12" s="1"/>
  <c r="C62" i="12"/>
  <c r="C30" i="12"/>
  <c r="E8" i="12"/>
  <c r="H88" i="4" l="1"/>
  <c r="E60" i="12"/>
  <c r="H87" i="10"/>
  <c r="G87" i="10"/>
  <c r="E7" i="12"/>
  <c r="F9" i="10"/>
  <c r="C7" i="12" s="1"/>
  <c r="G88" i="4"/>
  <c r="F88" i="4"/>
  <c r="C67" i="12"/>
  <c r="F62" i="10"/>
  <c r="H34" i="5"/>
  <c r="H38" i="5"/>
  <c r="D18" i="6"/>
  <c r="C8" i="12"/>
  <c r="F87" i="10" l="1"/>
  <c r="C60" i="12"/>
</calcChain>
</file>

<file path=xl/comments1.xml><?xml version="1.0" encoding="utf-8"?>
<comments xmlns="http://schemas.openxmlformats.org/spreadsheetml/2006/main">
  <authors>
    <author>Machová Pavla</author>
    <author>Plivova Jana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2017 za hlavní činnost včetně výsledku hospodaření
</t>
        </r>
      </text>
    </comment>
    <comment ref="G8" authorId="0" shape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2018 za hlavní činnost včetně výsledku hospodaření
</t>
        </r>
      </text>
    </comment>
    <comment ref="H8" authorId="0" shapeId="0">
      <text>
        <r>
          <rPr>
            <sz val="9"/>
            <color indexed="81"/>
            <rFont val="Tahoma"/>
            <family val="2"/>
            <charset val="238"/>
          </rPr>
          <t xml:space="preserve">
Plán nákladů na rok 2019 v hlavní činnosti, kde jsou zohledněny všechny schválené projekty a akce roku 2019. Rozpočet na rok 2019 musí být vyrovnaný s výsledkem hospodaření 0 Kč</t>
        </r>
      </text>
    </comment>
    <comment ref="H10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H26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3. Před schváleným rozpočtem mzdových prostředků na daný rok se zde uvádí hodnota mzdových prostředků z posledního rozpočtu všech mzdových prostředků využitých v roce předcházejícím.</t>
        </r>
      </text>
    </comment>
    <comment ref="H27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4. Před schváleným rozpočtem mzdových prostředků na daný rok se zde uvádí hodnota odvodů z posledního rozpočtu všech mzdových prostředků využitých v roce předcházejícím.</t>
        </r>
      </text>
    </comment>
    <comment ref="H29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z P6 řádek 5. Před schváleným rozpočtem mzdových prostředků na daný rok se zde uvádí hodnota tvorby FKSP z posledního rozpočtu všech mzdových prostředků využitých v roce předcházejícím.</t>
        </r>
      </text>
    </comment>
    <comment ref="H45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H48" authorId="0" shapeId="0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H55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 shapeId="0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H63" authorId="1" shapeId="0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H75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H76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H78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uvede částka shodná s P2 řádek 4, 5, 6 + pořízení dl. majetku z FKSP
Hodnota součtu řádků P2 ř. 34+ ř. 48 + ř. 50-54 + ř. 62-63 + čerpání fondu FKSP při nákupu dlouhodobého majetku
</t>
        </r>
      </text>
    </comment>
    <comment ref="H82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 shapeId="0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</commentList>
</comments>
</file>

<file path=xl/comments2.xml><?xml version="1.0" encoding="utf-8"?>
<comments xmlns="http://schemas.openxmlformats.org/spreadsheetml/2006/main">
  <authors>
    <author>Machová Pavla</author>
    <author>Pavla</author>
    <author>Plivova Jana</author>
  </authors>
  <commentList>
    <comment ref="C10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0" authorId="1" shapeId="0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11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913, které jsou plánované ke spotřebě do nákladů daného kal.roku. 
Max. hodnota = P3 ř. 1+ ř. 2 + ř. 12
Hodnota nesmí být vyšší než je P1 ř. 78</t>
        </r>
      </text>
    </comment>
    <comment ref="C12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fondů, které v daném roce budou spotřebovány tj. budou mít výnosy na 672.
Hodnota = minimálně P6 ř. 7
Hodnota nesmí být vyšší než je P1 ř. 78</t>
        </r>
      </text>
    </comment>
    <comment ref="H12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uspořené daně z daňového přiznání za rok 2022, která musí být v roce 2023 čerpána.  
Uvedená hodnota nesmí přesáhnout počáteční stav.
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48 + ř. 50 + ř. 51 + ř. 52 + ř. 53 + ř. 54 + ř. 55
zde se uvádí veškeré čerpání RF, které se účtuje do výnosů na účet 648
Hodnota nesmí být vyšší než je P1 ř. 69
</t>
        </r>
      </text>
    </comment>
    <comment ref="H13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převedených nespotřebovaných  prostředků EU a mez. smluv, které jsou účelově určené k čerpání na tyto projekty.  
Uvedená hodnota nesmí přesáhnout počáteční stav.
</t>
        </r>
      </text>
    </comment>
    <comment ref="C14" authorId="0" shapeId="0">
      <text>
        <r>
          <rPr>
            <sz val="9"/>
            <color indexed="81"/>
            <rFont val="Tahoma"/>
            <family val="2"/>
            <charset val="238"/>
          </rPr>
          <t>Hodnota = P2 ř. 63 + 64
Hodnota nesmí být vyšší než je P1 ř. 69</t>
        </r>
      </text>
    </comment>
    <comment ref="H14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účelových darů z minulých let, které mají stanovený účel čerpání v následujících letech. Jejich čerpání, ačkoliv je již schválené, je nutno zadat do řádků čerpání fondu. 
Uvedená hodnota nesmí přesáhnout celkový 
počáteční stav.
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 33 a zároveň P4 část I. Sloupec fond investic PO celkem
Čerpání fondu investic, které se účtuje do výnosů na účet 648.
Hodnota nesmí být vyšší než je P1 ř. 69</t>
        </r>
      </text>
    </comment>
    <comment ref="H15" authorId="0" shapeId="0">
      <text>
        <r>
          <rPr>
            <sz val="9"/>
            <color indexed="81"/>
            <rFont val="Tahoma"/>
            <family val="2"/>
            <charset val="238"/>
          </rPr>
          <t>Zde se uvádí hodnota z finančních dokumentů milulých let, kdy organizace požádala o dočasné použití finančních prostředků na dokrytí financování projektů a dosud tyto prostředky nebyly na účet fondu vráceny.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P1 ř. 61 + 71 + z ř. 69 pouze částku za pořízení dl. majetku z FKSP
</t>
        </r>
      </text>
    </comment>
    <comment ref="C17" authorId="0" shapeId="0">
      <text>
        <r>
          <rPr>
            <sz val="9"/>
            <color indexed="81"/>
            <rFont val="Tahoma"/>
            <family val="2"/>
            <charset val="238"/>
          </rPr>
          <t>Hodnota výnosy cekem = P1 ř.54</t>
        </r>
      </text>
    </comment>
    <comment ref="H17" authorId="0" shapeId="0">
      <text>
        <r>
          <rPr>
            <sz val="9"/>
            <color indexed="81"/>
            <rFont val="Tahoma"/>
            <family val="2"/>
            <charset val="238"/>
          </rPr>
          <t>Hodnota schválených účelových darů přijatých v daném roce.
Po schválení zřizovatelem je nutno nejpozději v poslední úpravě finančních dokumentů upravit ř. 42 a ř. 51 na skutečnost.</t>
        </r>
      </text>
    </comment>
    <comment ref="H18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neúčelových darů přijatých v daném roce. 
Čerpání těchto daru se musí nechat schválit zřizovatelem a stanovit tak účel čerpání tohoto daru.
</t>
        </r>
      </text>
    </comment>
    <comment ref="C19" authorId="0" shapeId="0">
      <text>
        <r>
          <rPr>
            <sz val="9"/>
            <color indexed="81"/>
            <rFont val="Tahoma"/>
            <family val="2"/>
            <charset val="238"/>
          </rPr>
          <t>Uvádí se celkové provozní náklady hrazené z příspěvku od zřizovatele (912 + 913) rozdělené do nákladů P1 ř. 2 - 53, pokud budou spotřebovány v daném roce
Hodnota se rovná se max. součtu P3 ř. 1 + ř. 2 + ř. 12 
Hodnota se musí rovnat P2 ř. 2</t>
        </r>
      </text>
    </comment>
    <comment ref="H19" authorId="0" shapeId="0">
      <text>
        <r>
          <rPr>
            <sz val="9"/>
            <color indexed="81"/>
            <rFont val="Tahoma"/>
            <family val="2"/>
            <charset val="238"/>
          </rPr>
          <t>Hodnota je určena při schválení účetní závěrky a organizace bude předjímat o schválení výsledku hospodaření do fondu.</t>
        </r>
      </text>
    </comment>
    <comment ref="C20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zahrnuje mzdové náklady celé hlavní činnosti, minimálně  mzdy z MŠMT získané z kapitoly 916 a korespondující s rozpočtem v P6 ř. 3 = P1 ř. 17 a v P6 ř. 4 = P1 ř. 18 a v P6 ř. 5 = P1 ř. 19 
</t>
        </r>
      </text>
    </comment>
    <comment ref="C21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všech projektů a akcí, které jsou uznatelnými náklady z transferů (náklady = 672) rozdělené do P1 ř. 2 - 53 v daném roce.
</t>
        </r>
      </text>
    </comment>
    <comment ref="C22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nehrazené z dotací a příspěvků rozdělené do P1 ř. 2 - 53
</t>
        </r>
      </text>
    </comment>
    <comment ref="C23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H23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schválení výsledku hospodaření do fondu na krytí zhoršeného výsledku hospodaření.</t>
        </r>
      </text>
    </comment>
    <comment ref="C24" authorId="0" shapeId="0">
      <text>
        <r>
          <rPr>
            <sz val="9"/>
            <color indexed="81"/>
            <rFont val="Tahoma"/>
            <family val="2"/>
            <charset val="238"/>
          </rPr>
          <t xml:space="preserve">Nejedná se o nařízený odvod z odpisů z fondu investic.
Zde se uvádí hodnota nařízená zřizovatelem jako odvod finančních prostředků, pokud její plánované výnosy překračují její plánované náklady - §28 odst. 9 a) zákon č. 250/2000 Sb. 
Hodnota = P3 ř. 21 a P1 ř. 50
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26
Při prvotním sestavení lze posílit investiční fond pouze vyjímečně.</t>
        </r>
      </text>
    </comment>
    <comment ref="C26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P1 ř. 1
</t>
        </r>
      </text>
    </comment>
    <comment ref="H27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čerpání darů z min.let P2 ř. 40 + čerpání darů aktuálního roku přijatých na P2 ř. 42</t>
        </r>
      </text>
    </comment>
    <comment ref="C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Vychází z vyrovnaného rozpočtu a proto se uvede hodnota 0
</t>
        </r>
      </text>
    </comment>
    <comment ref="H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odměn P2 ř. 63+64, který bude násoben 33,8
% pojištění, dále 2% tvorby FKSP a případně i výpočtem zákonného pojištění zaměstnavatele
</t>
        </r>
      </text>
    </comment>
    <comment ref="H29" authorId="0" shapeId="0">
      <text>
        <r>
          <rPr>
            <sz val="9"/>
            <color indexed="81"/>
            <rFont val="Tahoma"/>
            <family val="2"/>
            <charset val="238"/>
          </rPr>
          <t>Hodnota = P2 ř. 38
Hodnota nesmí přesáhnout částku v ř. 38 a organizaci je automaticky povoleno čerpání neinvestičních výdajů.</t>
        </r>
      </text>
    </comment>
    <comment ref="H31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39
</t>
        </r>
      </text>
    </comment>
    <comment ref="C32" authorId="1" shapeId="0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33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nespotřebované investiční dotace minulých let poskytnuté vybranými účetními jednotkami.
</t>
        </r>
      </text>
    </comment>
    <comment ref="C34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nespotřebovaných investičních darů přijatých v minulých letech.
</t>
        </r>
      </text>
    </comment>
    <comment ref="C36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H36" authorId="0" shapeId="0">
      <text>
        <r>
          <rPr>
            <sz val="9"/>
            <color indexed="81"/>
            <rFont val="Tahoma"/>
            <family val="2"/>
            <charset val="238"/>
          </rPr>
          <t>Zřizovatel povoluje do výše stanovené hodnoty použití finančních prostředků fondu na dokrytí časového nesouladu finančních prostředků při vyúčtování projektů a tím i schvaluje částečné nekrytí fondu finančními prostředky.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H38" authorId="1" shapeId="0">
      <text>
        <r>
          <rPr>
            <sz val="9"/>
            <color indexed="81"/>
            <rFont val="Tahoma"/>
            <family val="2"/>
            <charset val="238"/>
          </rPr>
          <t>Hodnota = konečný stav fondu ř. 57 mínus ř. 41 půjčka fin. prostředků z  min. let mínus ř. 58 půjčka prostředků schválených v aktuálním roce</t>
        </r>
      </text>
    </comment>
    <comment ref="C39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40" authorId="0" shapeId="0">
      <text>
        <r>
          <rPr>
            <sz val="9"/>
            <color indexed="81"/>
            <rFont val="Tahoma"/>
            <family val="2"/>
            <charset val="238"/>
          </rPr>
          <t xml:space="preserve">Dary a příspěvky na investice od jiných než vybraných účetních jednotek tj. od podnikatelské sféry </t>
        </r>
        <r>
          <rPr>
            <b/>
            <sz val="9"/>
            <color indexed="81"/>
            <rFont val="Tahoma"/>
            <family val="2"/>
            <charset val="238"/>
          </rPr>
          <t>na pořízení invetičního majetku.</t>
        </r>
      </text>
    </comment>
    <comment ref="C41" authorId="0" shapeId="0">
      <text>
        <r>
          <rPr>
            <sz val="9"/>
            <color indexed="81"/>
            <rFont val="Tahoma"/>
            <family val="2"/>
            <charset val="238"/>
          </rPr>
          <t>Hodnota = P1 ř. 66 a 67</t>
        </r>
      </text>
    </comment>
    <comment ref="C42" authorId="0" shapeId="0">
      <text>
        <r>
          <rPr>
            <sz val="9"/>
            <color indexed="81"/>
            <rFont val="Tahoma"/>
            <family val="2"/>
            <charset val="238"/>
          </rPr>
          <t>Hodnota se rovná P2 ř. 49
Na počátku musí být nulová</t>
        </r>
      </text>
    </comment>
    <comment ref="H44" authorId="1" shapeId="0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H46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přesunutí výsledku hospodaření do fondu.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 P3 ř. 23
Částka zahrnuje nařízený odvod na investiční akci a také vratku investiční dotace, příspěvku.</t>
        </r>
      </text>
    </comment>
    <comment ref="C49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 P3 ř. 22</t>
        </r>
      </text>
    </comment>
    <comment ref="C50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H50" authorId="2" shapeId="0">
      <text>
        <r>
          <rPr>
            <sz val="9"/>
            <color indexed="81"/>
            <rFont val="Tahoma"/>
            <family val="2"/>
            <charset val="238"/>
          </rPr>
          <t xml:space="preserve">
Při prvotním sestavení finančních dokumentů se uvádí 0.</t>
        </r>
      </text>
    </comment>
  </commentList>
</comments>
</file>

<file path=xl/comments3.xml><?xml version="1.0" encoding="utf-8"?>
<comments xmlns="http://schemas.openxmlformats.org/spreadsheetml/2006/main">
  <authors>
    <author>Machová Pavla</author>
  </authors>
  <commentList>
    <comment ref="D10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příspěvku z kapitoly 91304 je rovna odpisům majetku v hlavní činnosti pouze na svěřený majetek a bez transferových odpisů dle schváleného odpisového plánu.
Příspěvek musí být účetně oddělen od příspěvku na provoz a dalších dotací.
Hodnota musí být nižší nebo rovna P1 ř. 36 a P2 ř. 
20</t>
        </r>
      </text>
    </comment>
    <comment ref="D11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12
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238"/>
          </rPr>
          <t>Uvede se hodnota 10 000 Kč, pokud organizace nepožádala o zvýšení.
Tento limit je součástí příspěvku na provoz organizace a jeho čerpání je dobrovolné.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38"/>
          </rPr>
          <t>Uvede se počet zaměstnanců bez rozdílu počtů úvazků podle stavu k 1.1. daného roku a následně vždy k 1. dni přecházejícího čtvrtletí.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= 0, pokud zřizovatel ze svého provozního příspěvku neurčí limit čerpání na platy, mzdy, odměny a dohody konané mimo pracovní poměr.
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238"/>
          </rPr>
          <t>Celková hodnota čerpání rezervního fondu, bez ohledu na druh čerpání - P2 ř. 56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238"/>
          </rPr>
          <t>Hodnota = P2 ř. 33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38"/>
          </rPr>
          <t>Hodnota = P2 ř. 65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38"/>
          </rPr>
          <t>Hodnota = P2 ř. 29+30</t>
        </r>
      </text>
    </comment>
    <comment ref="B23" authorId="0" shape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investiční příspěvek z kapitoly 912 a místo xxx se uvede účel příspěvku
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neinvestiční příspěvek z kapitoly 912 a místo xxx se uvede účel příspěvku.
Pokud bude více mimořádných příspěvků, tak je nutno vložit do tabulky další řádek a označit ho písmenem např. 12a, 12b,...
</t>
        </r>
      </text>
    </comment>
    <comment ref="D27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této buňky bude 0 Kč.
</t>
        </r>
      </text>
    </comment>
    <comment ref="A29" authorId="0" shapeId="0">
      <text>
        <r>
          <rPr>
            <sz val="9"/>
            <color indexed="81"/>
            <rFont val="Tahoma"/>
            <family val="2"/>
            <charset val="238"/>
          </rPr>
          <t xml:space="preserve">Dílčí ukazatel musí být účetně oddělen od provozního příspěvku a při jeho nedočerpání se nespotřebovaná částka vrací zpět zřizovateli jako nedočerpaný účelový příspěvek.
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14</t>
        </r>
      </text>
    </comment>
    <comment ref="D40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32
</t>
        </r>
      </text>
    </comment>
    <comment ref="D41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31
</t>
        </r>
      </text>
    </comment>
    <comment ref="D42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  <charset val="238"/>
          </rPr>
          <t>Hodnota poskytnuté návratné finanční výpomoci ponížená o již vrácené prostředky zpět zřizovateli.</t>
        </r>
      </text>
    </comment>
  </commentList>
</comments>
</file>

<file path=xl/comments4.xml><?xml version="1.0" encoding="utf-8"?>
<comments xmlns="http://schemas.openxmlformats.org/spreadsheetml/2006/main">
  <authors>
    <author>Machová Pavla</author>
    <author>Pavla</author>
  </authors>
  <commentList>
    <comment ref="B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čerpání rozpočtovaných nákladů z provozních prostředků, kdy část je dokryta čerpáním fondu investic.
Hodnota musí být nižší než je výše
rozpočtovaných nákladů na opravy a údržbu.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 na technické zhodnocení či pořízení investice.
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38"/>
          </rPr>
          <t xml:space="preserve">
Číslo usnesení schváleného čerpání se uvádí u již schválených investičních položek
</t>
        </r>
      </text>
    </comment>
    <comment ref="A16" authorId="1" shapeId="0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21" authorId="1" shapeId="0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51
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- P2 ř. 50
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54
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  <charset val="238"/>
          </rPr>
          <t>Hodnota = P2 ř. 48</t>
        </r>
      </text>
    </comment>
  </commentList>
</comments>
</file>

<file path=xl/comments5.xml><?xml version="1.0" encoding="utf-8"?>
<comments xmlns="http://schemas.openxmlformats.org/spreadsheetml/2006/main">
  <authors>
    <author>Machová Pavla</author>
  </authors>
  <commentList>
    <comment ref="G11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  <comment ref="G20" authorId="0" shapeId="0">
      <text>
        <r>
          <rPr>
            <sz val="9"/>
            <color indexed="81"/>
            <rFont val="Tahoma"/>
            <family val="2"/>
            <charset val="238"/>
          </rPr>
          <t xml:space="preserve">
Uveďte hodnotu z posledního rozhodnutí z MŠMT = závazný ukazatel.</t>
        </r>
      </text>
    </comment>
  </commentList>
</comments>
</file>

<file path=xl/comments6.xml><?xml version="1.0" encoding="utf-8"?>
<comments xmlns="http://schemas.openxmlformats.org/spreadsheetml/2006/main">
  <authors>
    <author>Plivova Jana</author>
  </authors>
  <commentLis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4 %.
</t>
        </r>
      </text>
    </comment>
  </commentList>
</comments>
</file>

<file path=xl/sharedStrings.xml><?xml version="1.0" encoding="utf-8"?>
<sst xmlns="http://schemas.openxmlformats.org/spreadsheetml/2006/main" count="693" uniqueCount="353">
  <si>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</si>
  <si>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</si>
  <si>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</si>
  <si>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</si>
  <si>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</si>
  <si>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</si>
  <si>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</si>
  <si>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</si>
  <si>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</si>
  <si>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</si>
  <si>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</si>
  <si>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</si>
  <si>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</si>
  <si>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</si>
  <si>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</si>
  <si>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</si>
  <si>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</si>
  <si>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</si>
  <si>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</si>
  <si>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</si>
  <si>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</si>
  <si>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</si>
  <si>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</si>
  <si>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</si>
  <si>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</si>
  <si>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</si>
  <si>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</si>
  <si>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</si>
  <si>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</si>
  <si>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</si>
  <si>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</si>
  <si>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</si>
  <si>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</si>
  <si>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</si>
  <si>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</si>
  <si>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</si>
  <si>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</si>
  <si>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</si>
  <si>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</si>
  <si>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</si>
  <si>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</si>
  <si>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</si>
  <si>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</si>
  <si>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 xml:space="preserve">použití fondu na mzdové náklady </t>
  </si>
  <si>
    <t>ostatní použití fondu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</si>
  <si>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</si>
  <si>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</si>
  <si>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</si>
  <si>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</si>
  <si>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</si>
  <si>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</si>
  <si>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limit prostředků na platy / podíl mimotarifních složek platu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</si>
  <si>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</si>
  <si>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</si>
  <si>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</si>
  <si>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</si>
  <si>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</si>
  <si>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</si>
  <si>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</si>
  <si>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</si>
  <si>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* doplňkový zdroj financování oprav a údržby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</si>
  <si>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</si>
  <si>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</si>
  <si>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</si>
  <si>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</si>
  <si>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</si>
  <si>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</si>
  <si>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</si>
  <si>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</si>
  <si>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</si>
  <si>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</si>
  <si>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</si>
  <si>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</si>
  <si>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</si>
  <si>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</si>
  <si>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</si>
  <si>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</si>
  <si>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</si>
  <si>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</si>
  <si>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</si>
  <si>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</si>
  <si>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</si>
  <si>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</si>
  <si>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</si>
  <si>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</si>
  <si>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</si>
  <si>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</si>
  <si>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</si>
  <si>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</si>
  <si>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</si>
  <si>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</si>
  <si>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</si>
  <si>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</si>
  <si>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</si>
  <si>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</si>
  <si>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</si>
  <si>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</si>
  <si>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</si>
  <si>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</si>
  <si>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</si>
  <si>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</si>
  <si>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</si>
  <si>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</si>
  <si>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</si>
  <si>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</si>
  <si>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</si>
  <si>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</si>
  <si>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ČERPÁNÍ FONDU</t>
  </si>
  <si>
    <t xml:space="preserve">TVORBA FONDU 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</si>
  <si>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</si>
  <si>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</si>
  <si>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</si>
  <si>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</si>
  <si>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</si>
  <si>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</si>
  <si>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TVORBA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</si>
  <si>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</si>
  <si>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</si>
  <si>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</si>
  <si>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</si>
  <si>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</si>
  <si>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</si>
  <si>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</si>
  <si>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</si>
  <si>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</si>
  <si>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</si>
  <si>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</si>
  <si>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</si>
  <si>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odvětví: školství</t>
  </si>
  <si>
    <t>Oprava a údržba majetku - celkem</t>
  </si>
  <si>
    <t xml:space="preserve">odvod příjmů z prodeje (příp.pronájmu) dlouhodobého svěřeného majetku  </t>
  </si>
  <si>
    <t>majetku v rámci běžného rozpočtu organizace</t>
  </si>
  <si>
    <t xml:space="preserve">I. Opravy a údržba majetku - neinvestiční povahy*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</si>
  <si>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</si>
  <si>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</si>
  <si>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</si>
  <si>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</si>
  <si>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</si>
  <si>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</si>
  <si>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</si>
  <si>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</si>
  <si>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</si>
  <si>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</si>
  <si>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</si>
  <si>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</si>
  <si>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</si>
  <si>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</si>
  <si>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</si>
  <si>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</si>
  <si>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</si>
  <si>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</si>
  <si>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</si>
  <si>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</si>
  <si>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</si>
  <si>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</si>
  <si>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</si>
  <si>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</si>
  <si>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</si>
  <si>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</si>
  <si>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</si>
  <si>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</si>
  <si>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</si>
  <si>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</si>
  <si>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</si>
  <si>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</si>
  <si>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</si>
  <si>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</si>
  <si>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</si>
  <si>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</si>
  <si>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</si>
  <si>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</si>
  <si>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</si>
  <si>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</si>
  <si>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</si>
  <si>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</si>
  <si>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</si>
  <si>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</si>
  <si>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</si>
  <si>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</si>
  <si>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</si>
  <si>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</si>
  <si>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</si>
  <si>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</si>
  <si>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</si>
  <si>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</si>
  <si>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</si>
  <si>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</si>
  <si>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</si>
  <si>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</si>
  <si>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</si>
  <si>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</si>
  <si>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</si>
  <si>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</si>
  <si>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</si>
  <si>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</si>
  <si>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</si>
  <si>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</si>
  <si>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</si>
  <si>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</si>
  <si>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</si>
  <si>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</si>
  <si>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</si>
  <si>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</si>
  <si>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</si>
  <si>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</si>
  <si>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</si>
  <si>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</si>
  <si>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</si>
  <si>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</si>
  <si>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</si>
  <si>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</si>
  <si>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</si>
  <si>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</si>
  <si>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</si>
  <si>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</si>
  <si>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</si>
  <si>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</si>
  <si>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</si>
  <si>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</si>
  <si>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</si>
  <si>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</si>
  <si>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</si>
  <si>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</si>
  <si>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</si>
  <si>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</si>
  <si>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</si>
  <si>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</si>
  <si>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</si>
  <si>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</si>
  <si>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</si>
  <si>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</si>
  <si>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</si>
  <si>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</si>
  <si>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</si>
  <si>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investiční příspěvky ze stát. rozpočtu, stát. fondů</t>
  </si>
  <si>
    <t>z toho investiční dotace z minulých let</t>
  </si>
  <si>
    <t xml:space="preserve">Výsledek hospodaření po zdanění </t>
  </si>
  <si>
    <t>VÝSLEDEK HOSPODAŘENÍ</t>
  </si>
  <si>
    <t>příděl z výsledku hospodaření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</si>
  <si>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</si>
  <si>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</si>
  <si>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použití fondu investic (opravy)</t>
  </si>
  <si>
    <t xml:space="preserve">č. 410/2009 Sb. </t>
  </si>
  <si>
    <t>Komentář</t>
  </si>
  <si>
    <t>Komentář k střednědobému výhledu</t>
  </si>
  <si>
    <t>FKSP 2%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</si>
  <si>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</si>
  <si>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</si>
  <si>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</si>
  <si>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</si>
  <si>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provozní prostředky</t>
  </si>
  <si>
    <t>1.</t>
  </si>
  <si>
    <t>odvod do rozpočtu zřizovatele - opravy a investice</t>
  </si>
  <si>
    <t>odvod do rozpočtu zřizovatele - odpisy nem.majetku</t>
  </si>
  <si>
    <t>nespotřebované dotace z rozpočtu EU a mez.smluv</t>
  </si>
  <si>
    <t>peněžní dary neúčelové</t>
  </si>
  <si>
    <t>další rozvoj činnosti organizace</t>
  </si>
  <si>
    <t>dočasné použití finančních prostředků fondu bez čerpání fondu (projekty)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</si>
  <si>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</si>
  <si>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</si>
  <si>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</si>
  <si>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</si>
  <si>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</si>
  <si>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</si>
  <si>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neinvestiční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</si>
  <si>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</si>
  <si>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</si>
  <si>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</si>
  <si>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</si>
  <si>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</si>
  <si>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</si>
  <si>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</si>
  <si>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</si>
  <si>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</si>
  <si>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</si>
  <si>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</si>
  <si>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</si>
  <si>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</si>
  <si>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</si>
  <si>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</si>
  <si>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</si>
  <si>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</si>
  <si>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</si>
  <si>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</si>
  <si>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</si>
  <si>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</si>
  <si>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</si>
  <si>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</si>
  <si>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</si>
  <si>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neinvest.dotace ze st.rozpočtu, st.fondů, EU</t>
  </si>
  <si>
    <t>Odvody 33,8 % - sociální a zdravotní pojištění</t>
  </si>
  <si>
    <t>hodnota nesplacené návratné finanční výpomoci od zřizovatele</t>
  </si>
  <si>
    <t>Skutečnost roku 2021</t>
  </si>
  <si>
    <t>2024/2023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</si>
  <si>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</si>
  <si>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</si>
  <si>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</si>
  <si>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</si>
  <si>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</si>
  <si>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II. Použití rezervního fondu</t>
  </si>
  <si>
    <t>Další rozvoj činnosti organizace</t>
  </si>
  <si>
    <t>Časové překlenutí dočasného nesouladu mezi N a V</t>
  </si>
  <si>
    <t>Úhrada sankcí</t>
  </si>
  <si>
    <t>X</t>
  </si>
  <si>
    <t>Čerpání rezervního fondu - celkem</t>
  </si>
  <si>
    <t>Sestavil:</t>
  </si>
  <si>
    <t xml:space="preserve">Vedoucí odboru KÚ LK: </t>
  </si>
  <si>
    <t xml:space="preserve">Sestavil:  </t>
  </si>
  <si>
    <t xml:space="preserve">Ředitel/ka organizace:   </t>
  </si>
  <si>
    <t>Ředitel organizace:</t>
  </si>
  <si>
    <t>Vedoucí odboru KÚ LK:</t>
  </si>
  <si>
    <t xml:space="preserve">Ředitel organizace: </t>
  </si>
  <si>
    <t>Přehled nákladů a výnosů příspěvkové organizace v hlavní činnosti na rok 2023</t>
  </si>
  <si>
    <t>Skutečnost roku 2022</t>
  </si>
  <si>
    <t>Rozpočet roku 2023</t>
  </si>
  <si>
    <t>BILANCE FINANČNÍCH VZTAHŮ PŘÍSPĚVKOVÉ ORGANIZACE NA ROK 2023</t>
  </si>
  <si>
    <t>SOUSTAVA UKAZATELŮ K ROZPOČTU ORGANIZACE NA ROK 2023</t>
  </si>
  <si>
    <t>PLÁN ČERPÁNÍ REZERVNÍHO FONDU ORGANIZACE na rok 2023</t>
  </si>
  <si>
    <t>Částka k čerpání 2023</t>
  </si>
  <si>
    <t>PLÁN INVESTIC ORGANIZACE na rok 2023</t>
  </si>
  <si>
    <t>ROZPOČET PŘÍMÝCH NÁKLADŮ NA ROK 2023</t>
  </si>
  <si>
    <t>návrh střednědobého výhledu pro období 2024 - 2025</t>
  </si>
  <si>
    <t>Vysvětlení 4% nárůstu oproti roku 2023</t>
  </si>
  <si>
    <t>2025/2024</t>
  </si>
  <si>
    <t>vedoucí odboru KÚ LK: Ing. Jiřina Princová</t>
  </si>
  <si>
    <t>Provozní příspěvek na elektrickou energii</t>
  </si>
  <si>
    <t>Přepočtený počet úvazků zaměstnanců:</t>
  </si>
  <si>
    <t>dle schváleného rozpočtu MŠMT</t>
  </si>
  <si>
    <t>skutečnost k datu vyplnění</t>
  </si>
  <si>
    <t>ř.9</t>
  </si>
  <si>
    <t>ř.8</t>
  </si>
  <si>
    <t xml:space="preserve">z toho investiční dary z minulých let </t>
  </si>
  <si>
    <t>úhrada odvodů a penále z PRK</t>
  </si>
  <si>
    <t>zlepšený výsledek hospodaření</t>
  </si>
  <si>
    <t xml:space="preserve">ostatní tvorba </t>
  </si>
  <si>
    <t>Střední průmyslová škola stavební Liberec 1, Sokolovské náměstí 14, příspěvková organizace</t>
  </si>
  <si>
    <t>Provozní příspěvek na plyn</t>
  </si>
  <si>
    <t>Nájemné sportoviště</t>
  </si>
  <si>
    <t>Materiál na opravu Valdštejnských domků</t>
  </si>
  <si>
    <t>kap. 91240 - mimoř. investiční příspěvek na PD-Zateplení přístavby</t>
  </si>
  <si>
    <t>Oprava střechy schodiště do tělocvičny</t>
  </si>
  <si>
    <t>provozní náklady hrazené od zřizovatele</t>
  </si>
  <si>
    <t>Lenka Hradcová</t>
  </si>
  <si>
    <t>Mgr. Radek Cikl</t>
  </si>
  <si>
    <t>dne: 24.10.2023</t>
  </si>
  <si>
    <t>rozpočet sestavil: Lenka Hradcová</t>
  </si>
  <si>
    <t>ředitel organizace: Mgr. Radek Cikl</t>
  </si>
  <si>
    <t>dne: 24.10. 2023</t>
  </si>
  <si>
    <t>Sestavil: Lenka Hradcová                                dne: 24.10. 2023                                     podpis:</t>
  </si>
  <si>
    <t xml:space="preserve">Ředitel organizace:   Mgr. Radek Cikl              dne:  24.10.2023                                     podpis:    </t>
  </si>
  <si>
    <t xml:space="preserve">Ředitel organizace:   </t>
  </si>
  <si>
    <t>Vedoucí odboru KÚ LK: Ing. Jiřina Princová     dne:                                                        podpis:</t>
  </si>
  <si>
    <t>Nákup notebooků- 5 ks. pro učitele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</si>
</sst>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vertical="top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3" fontId="6" fillId="0" borderId="2" xfId="0" applyNumberFormat="1" applyFont="1" applyBorder="1"/>
    <xf numFmtId="3" fontId="6" fillId="0" borderId="13" xfId="0" applyNumberFormat="1" applyFont="1" applyBorder="1"/>
    <xf numFmtId="3" fontId="3" fillId="0" borderId="13" xfId="0" applyNumberFormat="1" applyFont="1" applyBorder="1"/>
    <xf numFmtId="3" fontId="3" fillId="0" borderId="0" xfId="0" applyNumberFormat="1" applyFont="1"/>
    <xf numFmtId="1" fontId="3" fillId="0" borderId="0" xfId="0" applyNumberFormat="1" applyFont="1"/>
    <xf numFmtId="1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14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2" xfId="0" applyNumberFormat="1" applyFont="1" applyBorder="1"/>
    <xf numFmtId="3" fontId="5" fillId="0" borderId="13" xfId="0" applyNumberFormat="1" applyFont="1" applyBorder="1"/>
    <xf numFmtId="0" fontId="3" fillId="0" borderId="3" xfId="0" applyFont="1" applyBorder="1" applyAlignment="1">
      <alignment horizontal="left"/>
    </xf>
    <xf numFmtId="3" fontId="3" fillId="0" borderId="2" xfId="0" applyNumberFormat="1" applyFont="1" applyBorder="1"/>
    <xf numFmtId="3" fontId="3" fillId="0" borderId="6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5" fillId="0" borderId="6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Border="1"/>
    <xf numFmtId="0" fontId="3" fillId="0" borderId="24" xfId="0" applyFont="1" applyBorder="1" applyAlignment="1">
      <alignment horizontal="center"/>
    </xf>
    <xf numFmtId="3" fontId="6" fillId="0" borderId="25" xfId="0" applyNumberFormat="1" applyFont="1" applyBorder="1"/>
    <xf numFmtId="3" fontId="6" fillId="0" borderId="26" xfId="0" applyNumberFormat="1" applyFont="1" applyBorder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27" xfId="0" applyFont="1" applyBorder="1"/>
    <xf numFmtId="0" fontId="6" fillId="0" borderId="28" xfId="0" applyFont="1" applyBorder="1"/>
    <xf numFmtId="0" fontId="2" fillId="0" borderId="28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" fontId="3" fillId="0" borderId="29" xfId="0" applyNumberFormat="1" applyFont="1" applyBorder="1" applyAlignment="1">
      <alignment horizontal="center"/>
    </xf>
    <xf numFmtId="1" fontId="3" fillId="0" borderId="20" xfId="0" applyNumberFormat="1" applyFont="1" applyBorder="1"/>
    <xf numFmtId="1" fontId="3" fillId="0" borderId="30" xfId="0" applyNumberFormat="1" applyFont="1" applyBorder="1"/>
    <xf numFmtId="1" fontId="3" fillId="0" borderId="22" xfId="0" applyNumberFormat="1" applyFont="1" applyBorder="1" applyAlignment="1">
      <alignment horizontal="center"/>
    </xf>
    <xf numFmtId="1" fontId="3" fillId="0" borderId="2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/>
    <xf numFmtId="1" fontId="3" fillId="0" borderId="0" xfId="0" applyNumberFormat="1" applyFont="1" applyAlignment="1">
      <alignment horizontal="right"/>
    </xf>
    <xf numFmtId="1" fontId="3" fillId="0" borderId="35" xfId="0" applyNumberFormat="1" applyFont="1" applyBorder="1" applyAlignment="1">
      <alignment horizontal="center"/>
    </xf>
    <xf numFmtId="1" fontId="3" fillId="0" borderId="6" xfId="0" applyNumberFormat="1" applyFont="1" applyBorder="1"/>
    <xf numFmtId="1" fontId="3" fillId="0" borderId="27" xfId="0" applyNumberFormat="1" applyFont="1" applyBorder="1" applyAlignment="1">
      <alignment horizontal="center"/>
    </xf>
    <xf numFmtId="1" fontId="3" fillId="0" borderId="28" xfId="0" applyNumberFormat="1" applyFont="1" applyBorder="1"/>
    <xf numFmtId="1" fontId="3" fillId="0" borderId="36" xfId="0" applyNumberFormat="1" applyFont="1" applyBorder="1"/>
    <xf numFmtId="1" fontId="3" fillId="0" borderId="10" xfId="0" applyNumberFormat="1" applyFont="1" applyBorder="1"/>
    <xf numFmtId="1" fontId="9" fillId="0" borderId="0" xfId="0" applyNumberFormat="1" applyFont="1"/>
    <xf numFmtId="1" fontId="3" fillId="0" borderId="37" xfId="0" applyNumberFormat="1" applyFont="1" applyBorder="1"/>
    <xf numFmtId="0" fontId="2" fillId="0" borderId="29" xfId="0" applyFont="1" applyBorder="1" applyAlignment="1">
      <alignment horizontal="center"/>
    </xf>
    <xf numFmtId="0" fontId="3" fillId="0" borderId="20" xfId="0" applyFont="1" applyBorder="1"/>
    <xf numFmtId="3" fontId="3" fillId="0" borderId="38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6" fillId="0" borderId="40" xfId="0" applyNumberFormat="1" applyFont="1" applyBorder="1"/>
    <xf numFmtId="0" fontId="2" fillId="0" borderId="41" xfId="0" applyFont="1" applyBorder="1" applyAlignment="1">
      <alignment horizontal="center"/>
    </xf>
    <xf numFmtId="3" fontId="3" fillId="0" borderId="23" xfId="0" applyNumberFormat="1" applyFont="1" applyBorder="1"/>
    <xf numFmtId="0" fontId="5" fillId="0" borderId="2" xfId="0" applyFont="1" applyBorder="1"/>
    <xf numFmtId="3" fontId="3" fillId="0" borderId="22" xfId="0" applyNumberFormat="1" applyFont="1" applyBorder="1" applyAlignment="1">
      <alignment horizontal="center"/>
    </xf>
    <xf numFmtId="0" fontId="2" fillId="0" borderId="41" xfId="0" applyFont="1" applyBorder="1"/>
    <xf numFmtId="3" fontId="3" fillId="0" borderId="42" xfId="0" applyNumberFormat="1" applyFont="1" applyBorder="1"/>
    <xf numFmtId="0" fontId="10" fillId="0" borderId="0" xfId="0" applyFont="1"/>
    <xf numFmtId="0" fontId="10" fillId="0" borderId="15" xfId="0" applyFont="1" applyBorder="1"/>
    <xf numFmtId="0" fontId="10" fillId="0" borderId="43" xfId="0" applyFont="1" applyBorder="1"/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4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/>
    <xf numFmtId="3" fontId="3" fillId="0" borderId="6" xfId="0" applyNumberFormat="1" applyFont="1" applyBorder="1" applyAlignment="1">
      <alignment wrapText="1"/>
    </xf>
    <xf numFmtId="0" fontId="10" fillId="0" borderId="44" xfId="0" applyFont="1" applyBorder="1"/>
    <xf numFmtId="0" fontId="10" fillId="0" borderId="31" xfId="0" applyFont="1" applyBorder="1"/>
    <xf numFmtId="3" fontId="10" fillId="0" borderId="45" xfId="0" applyNumberFormat="1" applyFont="1" applyBorder="1"/>
    <xf numFmtId="0" fontId="10" fillId="0" borderId="33" xfId="0" applyFont="1" applyBorder="1"/>
    <xf numFmtId="0" fontId="10" fillId="0" borderId="34" xfId="0" applyFont="1" applyBorder="1"/>
    <xf numFmtId="3" fontId="10" fillId="0" borderId="27" xfId="0" applyNumberFormat="1" applyFont="1" applyBorder="1"/>
    <xf numFmtId="3" fontId="10" fillId="0" borderId="28" xfId="0" applyNumberFormat="1" applyFont="1" applyBorder="1"/>
    <xf numFmtId="3" fontId="2" fillId="0" borderId="21" xfId="0" applyNumberFormat="1" applyFont="1" applyBorder="1"/>
    <xf numFmtId="3" fontId="2" fillId="0" borderId="13" xfId="0" applyNumberFormat="1" applyFont="1" applyBorder="1"/>
    <xf numFmtId="0" fontId="2" fillId="0" borderId="2" xfId="0" applyFont="1" applyBorder="1" applyAlignment="1">
      <alignment wrapText="1"/>
    </xf>
    <xf numFmtId="1" fontId="5" fillId="0" borderId="16" xfId="0" applyNumberFormat="1" applyFont="1" applyBorder="1" applyAlignment="1">
      <alignment horizontal="center"/>
    </xf>
    <xf numFmtId="3" fontId="2" fillId="0" borderId="6" xfId="0" applyNumberFormat="1" applyFont="1" applyBorder="1"/>
    <xf numFmtId="3" fontId="2" fillId="0" borderId="2" xfId="0" applyNumberFormat="1" applyFont="1" applyBorder="1"/>
    <xf numFmtId="3" fontId="3" fillId="0" borderId="38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1" fontId="5" fillId="0" borderId="15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0" fontId="2" fillId="0" borderId="35" xfId="0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6" fillId="0" borderId="32" xfId="0" applyNumberFormat="1" applyFont="1" applyBorder="1"/>
    <xf numFmtId="3" fontId="3" fillId="0" borderId="49" xfId="0" applyNumberFormat="1" applyFont="1" applyBorder="1"/>
    <xf numFmtId="3" fontId="2" fillId="0" borderId="5" xfId="0" applyNumberFormat="1" applyFont="1" applyBorder="1"/>
    <xf numFmtId="1" fontId="5" fillId="0" borderId="16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3" fillId="0" borderId="44" xfId="0" applyFont="1" applyBorder="1"/>
    <xf numFmtId="0" fontId="6" fillId="0" borderId="44" xfId="0" applyFont="1" applyBorder="1"/>
    <xf numFmtId="0" fontId="5" fillId="0" borderId="50" xfId="0" applyFont="1" applyBorder="1"/>
    <xf numFmtId="0" fontId="3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2" xfId="0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5" fillId="0" borderId="47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2" fillId="0" borderId="0" xfId="0" applyFont="1"/>
    <xf numFmtId="4" fontId="0" fillId="0" borderId="0" xfId="0" applyNumberFormat="1"/>
    <xf numFmtId="0" fontId="7" fillId="2" borderId="0" xfId="0" applyFont="1" applyFill="1" applyAlignment="1">
      <alignment horizontal="left"/>
    </xf>
    <xf numFmtId="3" fontId="3" fillId="0" borderId="51" xfId="0" applyNumberFormat="1" applyFont="1" applyBorder="1"/>
    <xf numFmtId="0" fontId="8" fillId="0" borderId="0" xfId="0" applyFont="1" applyAlignment="1">
      <alignment vertical="center"/>
    </xf>
    <xf numFmtId="0" fontId="3" fillId="0" borderId="52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0" fontId="2" fillId="0" borderId="36" xfId="0" applyFont="1" applyBorder="1"/>
    <xf numFmtId="0" fontId="2" fillId="0" borderId="40" xfId="0" applyFont="1" applyBorder="1"/>
    <xf numFmtId="0" fontId="2" fillId="0" borderId="12" xfId="0" applyFont="1" applyBorder="1"/>
    <xf numFmtId="0" fontId="2" fillId="0" borderId="39" xfId="0" applyFont="1" applyBorder="1"/>
    <xf numFmtId="0" fontId="2" fillId="0" borderId="22" xfId="0" applyFont="1" applyBorder="1"/>
    <xf numFmtId="1" fontId="3" fillId="0" borderId="45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3" fontId="6" fillId="0" borderId="48" xfId="0" applyNumberFormat="1" applyFont="1" applyBorder="1"/>
    <xf numFmtId="0" fontId="3" fillId="0" borderId="52" xfId="0" applyFont="1" applyBorder="1"/>
    <xf numFmtId="0" fontId="7" fillId="0" borderId="0" xfId="0" applyFont="1" applyAlignment="1">
      <alignment vertical="top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 shrinkToFit="1"/>
    </xf>
    <xf numFmtId="4" fontId="2" fillId="0" borderId="0" xfId="0" applyNumberFormat="1" applyFont="1"/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1" xfId="0" applyNumberFormat="1" applyFont="1" applyBorder="1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49" fontId="3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39" xfId="0" applyFont="1" applyBorder="1" applyAlignment="1">
      <alignment horizontal="center"/>
    </xf>
    <xf numFmtId="0" fontId="6" fillId="0" borderId="20" xfId="0" applyFont="1" applyBorder="1"/>
    <xf numFmtId="0" fontId="2" fillId="0" borderId="47" xfId="0" applyFont="1" applyBorder="1" applyAlignment="1">
      <alignment horizontal="center"/>
    </xf>
    <xf numFmtId="0" fontId="6" fillId="0" borderId="32" xfId="0" applyFont="1" applyBorder="1"/>
    <xf numFmtId="3" fontId="2" fillId="0" borderId="48" xfId="0" applyNumberFormat="1" applyFont="1" applyBorder="1"/>
    <xf numFmtId="0" fontId="2" fillId="0" borderId="32" xfId="0" applyFont="1" applyBorder="1"/>
    <xf numFmtId="0" fontId="2" fillId="0" borderId="22" xfId="0" applyFont="1" applyBorder="1" applyAlignment="1">
      <alignment horizontal="center"/>
    </xf>
    <xf numFmtId="0" fontId="10" fillId="0" borderId="22" xfId="0" applyFont="1" applyBorder="1"/>
    <xf numFmtId="0" fontId="10" fillId="0" borderId="2" xfId="0" applyFont="1" applyBorder="1"/>
    <xf numFmtId="0" fontId="10" fillId="0" borderId="13" xfId="0" applyFont="1" applyBorder="1"/>
    <xf numFmtId="3" fontId="3" fillId="0" borderId="23" xfId="0" applyNumberFormat="1" applyFont="1" applyBorder="1" applyAlignment="1">
      <alignment horizontal="right"/>
    </xf>
    <xf numFmtId="0" fontId="2" fillId="0" borderId="13" xfId="0" applyFont="1" applyBorder="1"/>
    <xf numFmtId="0" fontId="6" fillId="0" borderId="2" xfId="0" applyFont="1" applyBorder="1"/>
    <xf numFmtId="3" fontId="5" fillId="0" borderId="23" xfId="0" applyNumberFormat="1" applyFont="1" applyBorder="1"/>
    <xf numFmtId="0" fontId="2" fillId="0" borderId="55" xfId="0" applyFont="1" applyBorder="1"/>
    <xf numFmtId="0" fontId="2" fillId="0" borderId="45" xfId="0" applyFont="1" applyBorder="1" applyAlignment="1">
      <alignment horizontal="center"/>
    </xf>
    <xf numFmtId="0" fontId="2" fillId="0" borderId="31" xfId="0" applyFont="1" applyBorder="1" applyAlignment="1">
      <alignment wrapText="1"/>
    </xf>
    <xf numFmtId="3" fontId="2" fillId="0" borderId="55" xfId="0" applyNumberFormat="1" applyFont="1" applyBorder="1"/>
    <xf numFmtId="3" fontId="6" fillId="0" borderId="21" xfId="0" applyNumberFormat="1" applyFont="1" applyBorder="1"/>
    <xf numFmtId="3" fontId="3" fillId="0" borderId="48" xfId="0" applyNumberFormat="1" applyFont="1" applyBorder="1"/>
    <xf numFmtId="3" fontId="5" fillId="0" borderId="0" xfId="0" applyNumberFormat="1" applyFont="1"/>
    <xf numFmtId="0" fontId="10" fillId="0" borderId="27" xfId="0" applyFont="1" applyBorder="1" applyAlignment="1">
      <alignment horizontal="center"/>
    </xf>
    <xf numFmtId="0" fontId="6" fillId="0" borderId="34" xfId="0" applyFont="1" applyBorder="1"/>
    <xf numFmtId="3" fontId="2" fillId="0" borderId="46" xfId="0" applyNumberFormat="1" applyFont="1" applyBorder="1"/>
    <xf numFmtId="0" fontId="10" fillId="0" borderId="0" xfId="0" applyFont="1" applyAlignment="1">
      <alignment horizontal="center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6" fillId="0" borderId="20" xfId="0" applyNumberFormat="1" applyFont="1" applyBorder="1"/>
    <xf numFmtId="3" fontId="2" fillId="0" borderId="32" xfId="0" applyNumberFormat="1" applyFont="1" applyBorder="1"/>
    <xf numFmtId="3" fontId="10" fillId="0" borderId="22" xfId="0" applyNumberFormat="1" applyFont="1" applyBorder="1"/>
    <xf numFmtId="3" fontId="10" fillId="0" borderId="2" xfId="0" applyNumberFormat="1" applyFont="1" applyBorder="1"/>
    <xf numFmtId="3" fontId="10" fillId="0" borderId="13" xfId="0" applyNumberFormat="1" applyFont="1" applyBorder="1"/>
    <xf numFmtId="3" fontId="3" fillId="0" borderId="0" xfId="0" applyNumberFormat="1" applyFont="1" applyAlignment="1">
      <alignment vertical="top"/>
    </xf>
    <xf numFmtId="3" fontId="6" fillId="0" borderId="13" xfId="0" applyNumberFormat="1" applyFont="1" applyBorder="1" applyAlignment="1">
      <alignment wrapText="1"/>
    </xf>
    <xf numFmtId="3" fontId="5" fillId="0" borderId="26" xfId="0" applyNumberFormat="1" applyFont="1" applyBorder="1"/>
    <xf numFmtId="3" fontId="10" fillId="0" borderId="24" xfId="0" applyNumberFormat="1" applyFont="1" applyBorder="1"/>
    <xf numFmtId="3" fontId="10" fillId="0" borderId="25" xfId="0" applyNumberFormat="1" applyFont="1" applyBorder="1"/>
    <xf numFmtId="3" fontId="10" fillId="0" borderId="26" xfId="0" applyNumberFormat="1" applyFont="1" applyBorder="1"/>
    <xf numFmtId="1" fontId="3" fillId="3" borderId="6" xfId="0" applyNumberFormat="1" applyFont="1" applyFill="1" applyBorder="1"/>
    <xf numFmtId="0" fontId="2" fillId="3" borderId="20" xfId="0" applyFont="1" applyFill="1" applyBorder="1"/>
    <xf numFmtId="3" fontId="2" fillId="0" borderId="2" xfId="0" applyNumberFormat="1" applyFont="1" applyBorder="1" applyAlignment="1">
      <alignment vertical="center"/>
    </xf>
    <xf numFmtId="2" fontId="2" fillId="0" borderId="21" xfId="0" applyNumberFormat="1" applyFont="1" applyBorder="1"/>
    <xf numFmtId="0" fontId="2" fillId="0" borderId="2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26" xfId="0" applyNumberFormat="1" applyFont="1" applyBorder="1"/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3" borderId="0" xfId="0" applyFont="1" applyFill="1"/>
    <xf numFmtId="0" fontId="2" fillId="0" borderId="2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5" fillId="0" borderId="43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5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right"/>
    </xf>
    <xf numFmtId="0" fontId="3" fillId="0" borderId="0" xfId="0" applyFont="1"/>
    <xf numFmtId="0" fontId="10" fillId="0" borderId="0" xfId="0" applyFont="1"/>
    <xf numFmtId="0" fontId="1" fillId="0" borderId="0" xfId="0" applyFont="1"/>
    <xf numFmtId="0" fontId="4" fillId="0" borderId="28" xfId="0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28" xfId="0" applyFont="1" applyBorder="1" applyAlignment="1">
      <alignment horizontal="right"/>
    </xf>
    <xf numFmtId="0" fontId="10" fillId="0" borderId="5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zoomScaleNormal="100" workbookViewId="0">
      <selection activeCell="A6" sqref="A6:H6"/>
    </sheetView>
  </sheetViews>
  <sheetFormatPr defaultColWidth="9.28515625" defaultRowHeight="12.75" x14ac:dyDescent="0.2"/>
  <cols>
    <col min="1" max="1" width="3.5703125" style="74" customWidth="1"/>
    <col min="2" max="2" width="6.28515625" style="122" customWidth="1"/>
    <col min="3" max="3" width="2.28515625" style="122" customWidth="1"/>
    <col min="4" max="4" width="7.42578125" style="122" customWidth="1"/>
    <col min="5" max="5" width="48.5703125" style="122" customWidth="1"/>
    <col min="6" max="7" width="14.42578125" style="127" customWidth="1"/>
    <col min="8" max="8" width="13.5703125" style="127" customWidth="1"/>
    <col min="9" max="16384" width="9.28515625" style="122"/>
  </cols>
  <sheetData>
    <row r="1" spans="1:13" ht="12.75" customHeight="1" x14ac:dyDescent="0.2">
      <c r="A1" s="24"/>
      <c r="B1" s="297" t="s">
        <v>0</v>
      </c>
      <c r="C1" s="297"/>
      <c r="D1" s="297"/>
      <c r="E1" s="297"/>
      <c r="F1" s="24"/>
      <c r="G1" s="46" t="s">
        <v>1</v>
      </c>
      <c r="I1" s="24"/>
      <c r="J1" s="24"/>
      <c r="K1" s="24"/>
      <c r="L1" s="24"/>
      <c r="M1" s="24"/>
    </row>
    <row r="2" spans="1:13" ht="12.75" customHeight="1" x14ac:dyDescent="0.2">
      <c r="A2" s="24"/>
      <c r="B2" s="297" t="s">
        <v>128</v>
      </c>
      <c r="C2" s="297"/>
      <c r="D2" s="297"/>
      <c r="E2" s="297"/>
      <c r="F2" s="24"/>
      <c r="G2" s="46" t="s">
        <v>133</v>
      </c>
      <c r="H2" s="75">
        <v>1420</v>
      </c>
      <c r="I2" s="24"/>
      <c r="J2" s="24"/>
      <c r="K2" s="24"/>
      <c r="L2" s="24"/>
      <c r="M2" s="24"/>
    </row>
    <row r="3" spans="1:13" ht="6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7.25" customHeight="1" x14ac:dyDescent="0.2">
      <c r="A4" s="298" t="s">
        <v>312</v>
      </c>
      <c r="B4" s="298"/>
      <c r="C4" s="298"/>
      <c r="D4" s="298"/>
      <c r="E4" s="298"/>
      <c r="F4" s="298"/>
      <c r="G4" s="298"/>
      <c r="H4" s="298"/>
      <c r="I4" s="24"/>
      <c r="J4" s="24"/>
      <c r="K4" s="24"/>
      <c r="L4" s="24"/>
      <c r="M4" s="24"/>
    </row>
    <row r="5" spans="1:13" ht="9.75" customHeight="1" x14ac:dyDescent="0.2">
      <c r="A5" s="157"/>
      <c r="B5" s="157"/>
      <c r="C5" s="157"/>
      <c r="D5" s="157"/>
      <c r="E5" s="157"/>
      <c r="F5" s="157"/>
      <c r="G5" s="157"/>
      <c r="H5" s="157"/>
      <c r="I5" s="24"/>
      <c r="J5" s="24"/>
      <c r="K5" s="24"/>
      <c r="L5" s="24"/>
      <c r="M5" s="24"/>
    </row>
    <row r="6" spans="1:13" ht="40.5" customHeight="1" x14ac:dyDescent="0.2">
      <c r="A6" s="299" t="s">
        <v>335</v>
      </c>
      <c r="B6" s="299"/>
      <c r="C6" s="299"/>
      <c r="D6" s="299"/>
      <c r="E6" s="299"/>
      <c r="F6" s="299"/>
      <c r="G6" s="299"/>
      <c r="H6" s="299"/>
      <c r="I6" s="24"/>
      <c r="J6" s="24"/>
      <c r="K6" s="24"/>
      <c r="L6" s="24"/>
      <c r="M6" s="24"/>
    </row>
    <row r="7" spans="1:13" ht="12.75" customHeight="1" thickBot="1" x14ac:dyDescent="0.25">
      <c r="A7" s="300" t="s">
        <v>126</v>
      </c>
      <c r="B7" s="300"/>
      <c r="C7" s="300"/>
      <c r="D7" s="300"/>
      <c r="E7" s="300"/>
      <c r="F7" s="300"/>
      <c r="G7" s="300"/>
      <c r="H7" s="300"/>
      <c r="I7" s="24"/>
      <c r="J7" s="24"/>
      <c r="K7" s="24"/>
      <c r="L7" s="24"/>
      <c r="M7" s="24"/>
    </row>
    <row r="8" spans="1:13" ht="27" customHeight="1" thickBot="1" x14ac:dyDescent="0.25">
      <c r="A8" s="48" t="s">
        <v>2</v>
      </c>
      <c r="B8" s="123"/>
      <c r="C8" s="286" t="s">
        <v>117</v>
      </c>
      <c r="D8" s="287"/>
      <c r="E8" s="49" t="s">
        <v>3</v>
      </c>
      <c r="F8" s="156" t="s">
        <v>292</v>
      </c>
      <c r="G8" s="156" t="s">
        <v>313</v>
      </c>
      <c r="H8" s="156" t="s">
        <v>314</v>
      </c>
      <c r="I8" s="24"/>
      <c r="J8" s="24"/>
      <c r="K8" s="24"/>
      <c r="L8" s="24"/>
      <c r="M8" s="24"/>
    </row>
    <row r="9" spans="1:13" ht="12" customHeight="1" thickBot="1" x14ac:dyDescent="0.25">
      <c r="A9" s="151"/>
      <c r="B9" s="124"/>
      <c r="C9" s="52"/>
      <c r="D9" s="53" t="s">
        <v>242</v>
      </c>
      <c r="E9" s="54"/>
      <c r="F9" s="50"/>
      <c r="G9" s="50"/>
      <c r="H9" s="51"/>
      <c r="I9" s="24"/>
      <c r="J9" s="24"/>
      <c r="K9" s="24"/>
      <c r="L9" s="24"/>
      <c r="M9" s="24"/>
    </row>
    <row r="10" spans="1:13" ht="10.5" customHeight="1" x14ac:dyDescent="0.2">
      <c r="A10" s="57" t="s">
        <v>251</v>
      </c>
      <c r="B10" s="288" t="s">
        <v>4</v>
      </c>
      <c r="C10" s="289"/>
      <c r="D10" s="289"/>
      <c r="E10" s="290"/>
      <c r="F10" s="55">
        <f>+F11+F19+F25+F31+F36+F44+F53+F58+F60</f>
        <v>30287438</v>
      </c>
      <c r="G10" s="55">
        <f>+G11+G19+G25+G31+G36+G44+G53+G58+G60</f>
        <v>36475074</v>
      </c>
      <c r="H10" s="56">
        <f>+H11+H19+H25+H31+H36+H44+H53+H58+H60</f>
        <v>39720910</v>
      </c>
      <c r="I10" s="24"/>
      <c r="J10" s="24"/>
      <c r="K10" s="24"/>
      <c r="L10" s="24"/>
      <c r="M10" s="24"/>
    </row>
    <row r="11" spans="1:13" ht="10.5" customHeight="1" x14ac:dyDescent="0.2">
      <c r="A11" s="57" t="s">
        <v>142</v>
      </c>
      <c r="B11" s="16">
        <v>50</v>
      </c>
      <c r="C11" s="58" t="s">
        <v>5</v>
      </c>
      <c r="D11" s="59"/>
      <c r="E11" s="60"/>
      <c r="F11" s="61">
        <f>SUM(F12:F18)</f>
        <v>1782259</v>
      </c>
      <c r="G11" s="61">
        <f>SUM(G12:G18)</f>
        <v>1337001</v>
      </c>
      <c r="H11" s="62">
        <f>SUM(H12:H18)</f>
        <v>3540000</v>
      </c>
      <c r="I11" s="24"/>
      <c r="J11" s="24"/>
      <c r="K11" s="24"/>
      <c r="L11" s="24"/>
      <c r="M11" s="24"/>
    </row>
    <row r="12" spans="1:13" ht="10.5" customHeight="1" x14ac:dyDescent="0.2">
      <c r="A12" s="57" t="s">
        <v>143</v>
      </c>
      <c r="B12" s="6"/>
      <c r="C12" s="17"/>
      <c r="D12" s="4">
        <v>501</v>
      </c>
      <c r="E12" s="63" t="s">
        <v>6</v>
      </c>
      <c r="F12" s="145">
        <v>990039</v>
      </c>
      <c r="G12" s="145">
        <v>715093</v>
      </c>
      <c r="H12" s="141">
        <v>940000</v>
      </c>
      <c r="I12" s="24"/>
      <c r="J12" s="24"/>
      <c r="K12" s="24"/>
      <c r="L12" s="24"/>
      <c r="M12" s="24"/>
    </row>
    <row r="13" spans="1:13" ht="10.5" customHeight="1" x14ac:dyDescent="0.2">
      <c r="A13" s="57" t="s">
        <v>144</v>
      </c>
      <c r="B13" s="6"/>
      <c r="C13" s="17"/>
      <c r="D13" s="22">
        <v>502</v>
      </c>
      <c r="E13" s="5" t="s">
        <v>123</v>
      </c>
      <c r="F13" s="145">
        <v>792220</v>
      </c>
      <c r="G13" s="145">
        <v>621908</v>
      </c>
      <c r="H13" s="141">
        <v>2600000</v>
      </c>
      <c r="I13" s="24"/>
      <c r="J13" s="24"/>
      <c r="K13" s="24"/>
      <c r="L13" s="24"/>
      <c r="M13" s="24"/>
    </row>
    <row r="14" spans="1:13" ht="10.5" customHeight="1" x14ac:dyDescent="0.2">
      <c r="A14" s="57" t="s">
        <v>145</v>
      </c>
      <c r="B14" s="14"/>
      <c r="C14" s="7"/>
      <c r="D14" s="7">
        <v>503</v>
      </c>
      <c r="E14" s="15" t="s">
        <v>136</v>
      </c>
      <c r="F14" s="145"/>
      <c r="G14" s="145"/>
      <c r="H14" s="141">
        <v>0</v>
      </c>
      <c r="I14" s="24"/>
      <c r="J14" s="24"/>
      <c r="K14" s="24"/>
      <c r="L14" s="24"/>
      <c r="M14" s="24"/>
    </row>
    <row r="15" spans="1:13" ht="10.5" customHeight="1" x14ac:dyDescent="0.2">
      <c r="A15" s="57" t="s">
        <v>146</v>
      </c>
      <c r="B15" s="6"/>
      <c r="C15" s="29"/>
      <c r="D15" s="29">
        <v>504</v>
      </c>
      <c r="E15" s="30" t="s">
        <v>7</v>
      </c>
      <c r="F15" s="145"/>
      <c r="G15" s="145"/>
      <c r="H15" s="141">
        <v>0</v>
      </c>
      <c r="I15" s="24"/>
      <c r="J15" s="24"/>
      <c r="K15" s="24"/>
      <c r="L15" s="24"/>
      <c r="M15" s="24"/>
    </row>
    <row r="16" spans="1:13" ht="10.5" customHeight="1" x14ac:dyDescent="0.2">
      <c r="A16" s="57" t="s">
        <v>147</v>
      </c>
      <c r="B16" s="6"/>
      <c r="C16" s="29"/>
      <c r="D16" s="29">
        <v>506</v>
      </c>
      <c r="E16" s="30" t="s">
        <v>139</v>
      </c>
      <c r="F16" s="145"/>
      <c r="G16" s="145"/>
      <c r="H16" s="141">
        <v>0</v>
      </c>
      <c r="I16" s="24"/>
      <c r="J16" s="24"/>
      <c r="K16" s="24"/>
      <c r="L16" s="24"/>
      <c r="M16" s="24"/>
    </row>
    <row r="17" spans="1:13" ht="10.5" customHeight="1" x14ac:dyDescent="0.2">
      <c r="A17" s="57" t="s">
        <v>148</v>
      </c>
      <c r="B17" s="6"/>
      <c r="C17" s="29"/>
      <c r="D17" s="29">
        <v>507</v>
      </c>
      <c r="E17" s="30" t="s">
        <v>140</v>
      </c>
      <c r="F17" s="145"/>
      <c r="G17" s="145"/>
      <c r="H17" s="141">
        <v>0</v>
      </c>
      <c r="I17" s="24"/>
      <c r="J17" s="24"/>
      <c r="K17" s="24"/>
      <c r="L17" s="24"/>
      <c r="M17" s="24"/>
    </row>
    <row r="18" spans="1:13" ht="10.5" customHeight="1" x14ac:dyDescent="0.2">
      <c r="A18" s="57" t="s">
        <v>149</v>
      </c>
      <c r="B18" s="6"/>
      <c r="C18" s="29"/>
      <c r="D18" s="29">
        <v>508</v>
      </c>
      <c r="E18" s="30" t="s">
        <v>141</v>
      </c>
      <c r="F18" s="145"/>
      <c r="G18" s="145"/>
      <c r="H18" s="141">
        <v>0</v>
      </c>
      <c r="I18" s="24"/>
      <c r="J18" s="24"/>
      <c r="K18" s="24"/>
      <c r="L18" s="24"/>
      <c r="M18" s="24"/>
    </row>
    <row r="19" spans="1:13" ht="10.5" customHeight="1" x14ac:dyDescent="0.2">
      <c r="A19" s="57" t="s">
        <v>150</v>
      </c>
      <c r="B19" s="20">
        <v>51</v>
      </c>
      <c r="C19" s="35" t="s">
        <v>8</v>
      </c>
      <c r="D19" s="35"/>
      <c r="E19" s="35"/>
      <c r="F19" s="39">
        <f>SUM(F20:F24)</f>
        <v>1709983</v>
      </c>
      <c r="G19" s="39">
        <f>SUM(G20:G24)</f>
        <v>2064244</v>
      </c>
      <c r="H19" s="40">
        <f>SUM(H20:H24)</f>
        <v>1901863</v>
      </c>
      <c r="I19" s="24"/>
      <c r="J19" s="24"/>
      <c r="K19" s="24"/>
      <c r="L19" s="24"/>
      <c r="M19" s="24"/>
    </row>
    <row r="20" spans="1:13" ht="10.5" customHeight="1" x14ac:dyDescent="0.2">
      <c r="A20" s="57" t="s">
        <v>151</v>
      </c>
      <c r="B20" s="6"/>
      <c r="C20" s="7"/>
      <c r="D20" s="8">
        <v>511</v>
      </c>
      <c r="E20" s="9" t="s">
        <v>116</v>
      </c>
      <c r="F20" s="145">
        <v>911621</v>
      </c>
      <c r="G20" s="145">
        <v>757381</v>
      </c>
      <c r="H20" s="141">
        <v>881863</v>
      </c>
      <c r="I20" s="24"/>
      <c r="J20" s="24"/>
      <c r="K20" s="24"/>
      <c r="L20" s="24"/>
      <c r="M20" s="24"/>
    </row>
    <row r="21" spans="1:13" ht="10.5" customHeight="1" x14ac:dyDescent="0.2">
      <c r="A21" s="57" t="s">
        <v>152</v>
      </c>
      <c r="B21" s="6"/>
      <c r="C21" s="7"/>
      <c r="D21" s="10">
        <v>512</v>
      </c>
      <c r="E21" s="11" t="s">
        <v>9</v>
      </c>
      <c r="F21" s="145">
        <v>75561</v>
      </c>
      <c r="G21" s="145">
        <v>146812</v>
      </c>
      <c r="H21" s="141">
        <v>110000</v>
      </c>
      <c r="I21" s="24"/>
      <c r="J21" s="24"/>
      <c r="K21" s="24"/>
      <c r="L21" s="24"/>
      <c r="M21" s="24"/>
    </row>
    <row r="22" spans="1:13" ht="10.5" customHeight="1" x14ac:dyDescent="0.2">
      <c r="A22" s="57" t="s">
        <v>153</v>
      </c>
      <c r="B22" s="12"/>
      <c r="C22" s="7"/>
      <c r="D22" s="7">
        <v>513</v>
      </c>
      <c r="E22" s="15" t="s">
        <v>10</v>
      </c>
      <c r="F22" s="145">
        <v>4896</v>
      </c>
      <c r="G22" s="145">
        <v>9521</v>
      </c>
      <c r="H22" s="141">
        <v>10000</v>
      </c>
      <c r="I22" s="24"/>
      <c r="J22" s="24"/>
      <c r="K22" s="24"/>
      <c r="L22" s="24"/>
      <c r="M22" s="24"/>
    </row>
    <row r="23" spans="1:13" ht="10.5" customHeight="1" x14ac:dyDescent="0.2">
      <c r="A23" s="57" t="s">
        <v>154</v>
      </c>
      <c r="B23" s="12"/>
      <c r="C23" s="7"/>
      <c r="D23" s="7">
        <v>516</v>
      </c>
      <c r="E23" s="15" t="s">
        <v>28</v>
      </c>
      <c r="F23" s="145"/>
      <c r="G23" s="145"/>
      <c r="H23" s="141">
        <v>0</v>
      </c>
      <c r="I23" s="24"/>
      <c r="J23" s="24"/>
      <c r="K23" s="24"/>
      <c r="L23" s="24"/>
      <c r="M23" s="24"/>
    </row>
    <row r="24" spans="1:13" ht="10.5" customHeight="1" x14ac:dyDescent="0.2">
      <c r="A24" s="57" t="s">
        <v>155</v>
      </c>
      <c r="B24" s="14"/>
      <c r="C24" s="7"/>
      <c r="D24" s="7">
        <v>518</v>
      </c>
      <c r="E24" s="15" t="s">
        <v>11</v>
      </c>
      <c r="F24" s="145">
        <v>717905</v>
      </c>
      <c r="G24" s="145">
        <v>1150530</v>
      </c>
      <c r="H24" s="141">
        <v>900000</v>
      </c>
      <c r="I24" s="24"/>
      <c r="J24" s="24"/>
      <c r="K24" s="24"/>
      <c r="L24" s="24"/>
      <c r="M24" s="24"/>
    </row>
    <row r="25" spans="1:13" ht="10.5" customHeight="1" x14ac:dyDescent="0.2">
      <c r="A25" s="57" t="s">
        <v>156</v>
      </c>
      <c r="B25" s="16">
        <v>52</v>
      </c>
      <c r="C25" s="36" t="s">
        <v>12</v>
      </c>
      <c r="D25" s="36"/>
      <c r="E25" s="36"/>
      <c r="F25" s="61">
        <f>SUM(F26:F30)</f>
        <v>26316378</v>
      </c>
      <c r="G25" s="61">
        <f>SUM(G26:G30)</f>
        <v>32201738</v>
      </c>
      <c r="H25" s="62">
        <f>SUM(H26:H30)</f>
        <v>32869047</v>
      </c>
      <c r="I25" s="24"/>
      <c r="J25" s="24"/>
      <c r="K25" s="24"/>
      <c r="L25" s="24"/>
      <c r="M25" s="24"/>
    </row>
    <row r="26" spans="1:13" ht="10.5" customHeight="1" x14ac:dyDescent="0.2">
      <c r="A26" s="57" t="s">
        <v>157</v>
      </c>
      <c r="B26" s="6"/>
      <c r="C26" s="17"/>
      <c r="D26" s="17">
        <v>521</v>
      </c>
      <c r="E26" s="2" t="s">
        <v>13</v>
      </c>
      <c r="F26" s="144">
        <v>19237785</v>
      </c>
      <c r="G26" s="145">
        <v>23835663</v>
      </c>
      <c r="H26" s="141">
        <v>24138811</v>
      </c>
      <c r="I26" s="24"/>
      <c r="J26" s="24"/>
      <c r="K26" s="24"/>
      <c r="L26" s="24"/>
      <c r="M26" s="24"/>
    </row>
    <row r="27" spans="1:13" ht="10.5" customHeight="1" x14ac:dyDescent="0.2">
      <c r="A27" s="57" t="s">
        <v>158</v>
      </c>
      <c r="B27" s="6"/>
      <c r="C27" s="17"/>
      <c r="D27" s="17">
        <v>524</v>
      </c>
      <c r="E27" s="2" t="s">
        <v>101</v>
      </c>
      <c r="F27" s="144">
        <v>6422846</v>
      </c>
      <c r="G27" s="145">
        <v>7811088</v>
      </c>
      <c r="H27" s="141">
        <v>8158917</v>
      </c>
      <c r="I27" s="24"/>
      <c r="J27" s="24"/>
      <c r="K27" s="24"/>
      <c r="L27" s="24"/>
      <c r="M27" s="24"/>
    </row>
    <row r="28" spans="1:13" ht="10.5" customHeight="1" x14ac:dyDescent="0.2">
      <c r="A28" s="57" t="s">
        <v>159</v>
      </c>
      <c r="B28" s="14"/>
      <c r="C28" s="7"/>
      <c r="D28" s="7">
        <v>525</v>
      </c>
      <c r="E28" s="15" t="s">
        <v>137</v>
      </c>
      <c r="F28" s="144">
        <v>74402</v>
      </c>
      <c r="G28" s="145">
        <v>96322</v>
      </c>
      <c r="H28" s="141">
        <v>100000</v>
      </c>
      <c r="I28" s="24"/>
      <c r="J28" s="24"/>
      <c r="K28" s="24"/>
      <c r="L28" s="24"/>
      <c r="M28" s="24"/>
    </row>
    <row r="29" spans="1:13" ht="10.5" customHeight="1" x14ac:dyDescent="0.2">
      <c r="A29" s="57" t="s">
        <v>160</v>
      </c>
      <c r="B29" s="14"/>
      <c r="C29" s="7"/>
      <c r="D29" s="7">
        <v>527</v>
      </c>
      <c r="E29" s="15" t="s">
        <v>14</v>
      </c>
      <c r="F29" s="144">
        <v>581345</v>
      </c>
      <c r="G29" s="145">
        <v>458665</v>
      </c>
      <c r="H29" s="141">
        <v>471319</v>
      </c>
      <c r="I29" s="24"/>
      <c r="J29" s="24"/>
      <c r="K29" s="24"/>
      <c r="L29" s="24"/>
      <c r="M29" s="24"/>
    </row>
    <row r="30" spans="1:13" ht="10.5" customHeight="1" x14ac:dyDescent="0.2">
      <c r="A30" s="57" t="s">
        <v>161</v>
      </c>
      <c r="B30" s="14"/>
      <c r="C30" s="18"/>
      <c r="D30" s="19">
        <v>528</v>
      </c>
      <c r="E30" s="125" t="s">
        <v>100</v>
      </c>
      <c r="F30" s="145"/>
      <c r="G30" s="145"/>
      <c r="H30" s="141">
        <v>0</v>
      </c>
      <c r="I30" s="24"/>
      <c r="J30" s="24"/>
      <c r="K30" s="24"/>
      <c r="L30" s="24"/>
      <c r="M30" s="24"/>
    </row>
    <row r="31" spans="1:13" ht="10.5" customHeight="1" x14ac:dyDescent="0.2">
      <c r="A31" s="57" t="s">
        <v>162</v>
      </c>
      <c r="B31" s="20">
        <v>53</v>
      </c>
      <c r="C31" s="37" t="s">
        <v>15</v>
      </c>
      <c r="D31" s="38"/>
      <c r="E31" s="38"/>
      <c r="F31" s="39">
        <f>SUM(F32:F35)</f>
        <v>0</v>
      </c>
      <c r="G31" s="39">
        <f>SUM(G32:G35)</f>
        <v>0</v>
      </c>
      <c r="H31" s="40">
        <f>SUM(H32:H35)</f>
        <v>0</v>
      </c>
      <c r="I31" s="24"/>
      <c r="J31" s="24"/>
      <c r="K31" s="24"/>
      <c r="L31" s="24"/>
      <c r="M31" s="24"/>
    </row>
    <row r="32" spans="1:13" ht="10.5" customHeight="1" x14ac:dyDescent="0.2">
      <c r="A32" s="57" t="s">
        <v>163</v>
      </c>
      <c r="B32" s="6"/>
      <c r="C32" s="17"/>
      <c r="D32" s="4">
        <v>531</v>
      </c>
      <c r="E32" s="21" t="s">
        <v>16</v>
      </c>
      <c r="F32" s="145"/>
      <c r="G32" s="145"/>
      <c r="H32" s="141">
        <v>0</v>
      </c>
      <c r="I32" s="24"/>
      <c r="J32" s="24"/>
      <c r="K32" s="24"/>
      <c r="L32" s="24"/>
      <c r="M32" s="24"/>
    </row>
    <row r="33" spans="1:13" ht="10.5" customHeight="1" x14ac:dyDescent="0.2">
      <c r="A33" s="57" t="s">
        <v>164</v>
      </c>
      <c r="B33" s="6"/>
      <c r="C33" s="17"/>
      <c r="D33" s="3">
        <v>532</v>
      </c>
      <c r="E33" s="1" t="s">
        <v>17</v>
      </c>
      <c r="F33" s="145"/>
      <c r="G33" s="145"/>
      <c r="H33" s="141">
        <v>0</v>
      </c>
      <c r="I33" s="24"/>
      <c r="J33" s="24"/>
      <c r="K33" s="24"/>
      <c r="L33" s="24"/>
      <c r="M33" s="24"/>
    </row>
    <row r="34" spans="1:13" ht="10.5" customHeight="1" x14ac:dyDescent="0.2">
      <c r="A34" s="57" t="s">
        <v>165</v>
      </c>
      <c r="B34" s="6"/>
      <c r="C34" s="17"/>
      <c r="D34" s="22">
        <v>538</v>
      </c>
      <c r="E34" s="149" t="s">
        <v>138</v>
      </c>
      <c r="F34" s="145"/>
      <c r="G34" s="145"/>
      <c r="H34" s="141">
        <v>0</v>
      </c>
      <c r="I34" s="24"/>
      <c r="J34" s="24"/>
      <c r="K34" s="24"/>
      <c r="L34" s="24"/>
      <c r="M34" s="24"/>
    </row>
    <row r="35" spans="1:13" ht="10.5" customHeight="1" x14ac:dyDescent="0.2">
      <c r="A35" s="57" t="s">
        <v>166</v>
      </c>
      <c r="B35" s="6"/>
      <c r="C35" s="17"/>
      <c r="D35" s="22">
        <v>539</v>
      </c>
      <c r="E35" s="149" t="s">
        <v>224</v>
      </c>
      <c r="F35" s="145"/>
      <c r="G35" s="144"/>
      <c r="H35" s="141">
        <v>0</v>
      </c>
      <c r="I35" s="24"/>
      <c r="J35" s="24"/>
      <c r="K35" s="24"/>
      <c r="L35" s="24"/>
      <c r="M35" s="24"/>
    </row>
    <row r="36" spans="1:13" ht="10.5" customHeight="1" x14ac:dyDescent="0.2">
      <c r="A36" s="57" t="s">
        <v>167</v>
      </c>
      <c r="B36" s="23">
        <v>54</v>
      </c>
      <c r="C36" s="35" t="s">
        <v>18</v>
      </c>
      <c r="D36" s="35"/>
      <c r="E36" s="35"/>
      <c r="F36" s="68">
        <f>SUM(F37:F43)</f>
        <v>92252</v>
      </c>
      <c r="G36" s="68">
        <f>SUM(G37:G43)</f>
        <v>112529</v>
      </c>
      <c r="H36" s="69">
        <f>SUM(H37:H43)</f>
        <v>350000</v>
      </c>
      <c r="I36" s="24"/>
      <c r="J36" s="24"/>
      <c r="K36" s="24"/>
      <c r="L36" s="24"/>
      <c r="M36" s="24"/>
    </row>
    <row r="37" spans="1:13" ht="10.5" customHeight="1" x14ac:dyDescent="0.2">
      <c r="A37" s="57" t="s">
        <v>168</v>
      </c>
      <c r="B37" s="24"/>
      <c r="C37" s="17"/>
      <c r="D37" s="7">
        <v>541</v>
      </c>
      <c r="E37" s="15" t="s">
        <v>19</v>
      </c>
      <c r="F37" s="144"/>
      <c r="G37" s="145"/>
      <c r="H37" s="141">
        <v>0</v>
      </c>
      <c r="I37" s="24"/>
      <c r="J37" s="24"/>
      <c r="K37" s="24"/>
      <c r="L37" s="24"/>
      <c r="M37" s="24"/>
    </row>
    <row r="38" spans="1:13" ht="10.5" customHeight="1" x14ac:dyDescent="0.2">
      <c r="A38" s="57" t="s">
        <v>169</v>
      </c>
      <c r="B38" s="24"/>
      <c r="C38" s="17"/>
      <c r="D38" s="7">
        <v>542</v>
      </c>
      <c r="E38" s="15" t="s">
        <v>95</v>
      </c>
      <c r="F38" s="144"/>
      <c r="G38" s="145"/>
      <c r="H38" s="141">
        <v>0</v>
      </c>
      <c r="I38" s="24"/>
      <c r="J38" s="24"/>
      <c r="K38" s="24"/>
      <c r="L38" s="24"/>
      <c r="M38" s="24"/>
    </row>
    <row r="39" spans="1:13" ht="10.5" customHeight="1" x14ac:dyDescent="0.2">
      <c r="A39" s="57" t="s">
        <v>170</v>
      </c>
      <c r="B39" s="25"/>
      <c r="C39" s="7"/>
      <c r="D39" s="7">
        <v>543</v>
      </c>
      <c r="E39" s="15" t="s">
        <v>21</v>
      </c>
      <c r="F39" s="144"/>
      <c r="G39" s="145"/>
      <c r="H39" s="141">
        <v>0</v>
      </c>
      <c r="I39" s="24"/>
      <c r="J39" s="24"/>
      <c r="K39" s="24"/>
      <c r="L39" s="24"/>
      <c r="M39" s="24"/>
    </row>
    <row r="40" spans="1:13" s="76" customFormat="1" ht="10.5" customHeight="1" x14ac:dyDescent="0.2">
      <c r="A40" s="57" t="s">
        <v>171</v>
      </c>
      <c r="B40" s="25"/>
      <c r="C40" s="7"/>
      <c r="D40" s="7">
        <v>544</v>
      </c>
      <c r="E40" s="15" t="s">
        <v>23</v>
      </c>
      <c r="F40" s="144"/>
      <c r="G40" s="145"/>
      <c r="H40" s="141">
        <v>0</v>
      </c>
      <c r="I40" s="25"/>
      <c r="J40" s="25"/>
      <c r="K40" s="25"/>
      <c r="L40" s="25"/>
      <c r="M40" s="25"/>
    </row>
    <row r="41" spans="1:13" ht="10.5" customHeight="1" x14ac:dyDescent="0.2">
      <c r="A41" s="57" t="s">
        <v>172</v>
      </c>
      <c r="B41" s="25"/>
      <c r="C41" s="7"/>
      <c r="D41" s="7">
        <v>547</v>
      </c>
      <c r="E41" s="15" t="s">
        <v>22</v>
      </c>
      <c r="F41" s="145"/>
      <c r="G41" s="145"/>
      <c r="H41" s="141">
        <v>0</v>
      </c>
      <c r="I41" s="24"/>
      <c r="J41" s="24"/>
      <c r="K41" s="24"/>
      <c r="L41" s="24"/>
      <c r="M41" s="24"/>
    </row>
    <row r="42" spans="1:13" s="76" customFormat="1" ht="10.5" customHeight="1" x14ac:dyDescent="0.2">
      <c r="A42" s="57" t="s">
        <v>173</v>
      </c>
      <c r="B42" s="25"/>
      <c r="C42" s="126"/>
      <c r="D42" s="18">
        <v>548</v>
      </c>
      <c r="E42" s="26" t="s">
        <v>78</v>
      </c>
      <c r="F42" s="145"/>
      <c r="G42" s="145"/>
      <c r="H42" s="141">
        <v>0</v>
      </c>
      <c r="I42" s="25"/>
      <c r="J42" s="25"/>
      <c r="K42" s="25"/>
      <c r="L42" s="25"/>
      <c r="M42" s="25"/>
    </row>
    <row r="43" spans="1:13" s="76" customFormat="1" ht="10.5" customHeight="1" x14ac:dyDescent="0.2">
      <c r="A43" s="57" t="s">
        <v>174</v>
      </c>
      <c r="B43" s="25"/>
      <c r="C43" s="18"/>
      <c r="D43" s="18">
        <v>549</v>
      </c>
      <c r="E43" s="26" t="s">
        <v>223</v>
      </c>
      <c r="F43" s="145">
        <v>92252</v>
      </c>
      <c r="G43" s="145">
        <v>112529</v>
      </c>
      <c r="H43" s="141">
        <v>350000</v>
      </c>
      <c r="I43" s="25"/>
      <c r="J43" s="25"/>
      <c r="K43" s="25"/>
      <c r="L43" s="25"/>
      <c r="M43" s="25"/>
    </row>
    <row r="44" spans="1:13" ht="10.5" customHeight="1" x14ac:dyDescent="0.2">
      <c r="A44" s="57" t="s">
        <v>175</v>
      </c>
      <c r="B44" s="20">
        <v>55</v>
      </c>
      <c r="C44" s="35" t="s">
        <v>102</v>
      </c>
      <c r="D44" s="35"/>
      <c r="E44" s="35"/>
      <c r="F44" s="39">
        <f>SUM(F45:F52)</f>
        <v>386566</v>
      </c>
      <c r="G44" s="39">
        <f>SUM(G45:G52)</f>
        <v>759276</v>
      </c>
      <c r="H44" s="40">
        <f>SUM(H45:H52)</f>
        <v>1060000</v>
      </c>
      <c r="I44" s="24"/>
      <c r="J44" s="24"/>
      <c r="K44" s="24"/>
      <c r="L44" s="24"/>
      <c r="M44" s="24"/>
    </row>
    <row r="45" spans="1:13" ht="10.5" customHeight="1" x14ac:dyDescent="0.2">
      <c r="A45" s="57" t="s">
        <v>176</v>
      </c>
      <c r="B45" s="12"/>
      <c r="C45" s="7"/>
      <c r="D45" s="7">
        <v>551</v>
      </c>
      <c r="E45" s="15" t="s">
        <v>90</v>
      </c>
      <c r="F45" s="145">
        <v>176730</v>
      </c>
      <c r="G45" s="145">
        <v>282485</v>
      </c>
      <c r="H45" s="141">
        <v>285000</v>
      </c>
      <c r="I45" s="24"/>
      <c r="J45" s="24"/>
      <c r="K45" s="24"/>
      <c r="L45" s="24"/>
      <c r="M45" s="24"/>
    </row>
    <row r="46" spans="1:13" ht="10.5" customHeight="1" x14ac:dyDescent="0.2">
      <c r="A46" s="57" t="s">
        <v>177</v>
      </c>
      <c r="B46" s="25"/>
      <c r="C46" s="7"/>
      <c r="D46" s="7">
        <v>552</v>
      </c>
      <c r="E46" s="15" t="s">
        <v>225</v>
      </c>
      <c r="F46" s="145"/>
      <c r="G46" s="145"/>
      <c r="H46" s="141">
        <v>0</v>
      </c>
      <c r="I46" s="24"/>
      <c r="J46" s="24"/>
      <c r="K46" s="24"/>
      <c r="L46" s="24"/>
      <c r="M46" s="24"/>
    </row>
    <row r="47" spans="1:13" ht="10.5" customHeight="1" x14ac:dyDescent="0.2">
      <c r="A47" s="57" t="s">
        <v>178</v>
      </c>
      <c r="B47" s="24"/>
      <c r="C47" s="7"/>
      <c r="D47" s="7">
        <v>553</v>
      </c>
      <c r="E47" s="15" t="s">
        <v>226</v>
      </c>
      <c r="F47" s="145"/>
      <c r="G47" s="145"/>
      <c r="H47" s="141">
        <v>0</v>
      </c>
    </row>
    <row r="48" spans="1:13" s="76" customFormat="1" ht="10.5" customHeight="1" x14ac:dyDescent="0.2">
      <c r="A48" s="57" t="s">
        <v>179</v>
      </c>
      <c r="B48" s="25"/>
      <c r="C48" s="20"/>
      <c r="D48" s="7">
        <v>554</v>
      </c>
      <c r="E48" s="15" t="s">
        <v>79</v>
      </c>
      <c r="F48" s="145"/>
      <c r="G48" s="145"/>
      <c r="H48" s="141">
        <v>0</v>
      </c>
    </row>
    <row r="49" spans="1:13" ht="10.5" customHeight="1" x14ac:dyDescent="0.2">
      <c r="A49" s="57" t="s">
        <v>180</v>
      </c>
      <c r="B49" s="24"/>
      <c r="C49" s="7"/>
      <c r="D49" s="7">
        <v>555</v>
      </c>
      <c r="E49" s="15" t="s">
        <v>91</v>
      </c>
      <c r="F49" s="145"/>
      <c r="G49" s="145"/>
      <c r="H49" s="141">
        <v>0</v>
      </c>
    </row>
    <row r="50" spans="1:13" ht="10.5" customHeight="1" x14ac:dyDescent="0.2">
      <c r="A50" s="57" t="s">
        <v>181</v>
      </c>
      <c r="B50" s="24"/>
      <c r="C50" s="18"/>
      <c r="D50" s="18">
        <v>556</v>
      </c>
      <c r="E50" s="26" t="s">
        <v>92</v>
      </c>
      <c r="F50" s="145"/>
      <c r="G50" s="145"/>
      <c r="H50" s="141">
        <v>0</v>
      </c>
    </row>
    <row r="51" spans="1:13" s="76" customFormat="1" ht="10.5" customHeight="1" x14ac:dyDescent="0.2">
      <c r="A51" s="57" t="s">
        <v>182</v>
      </c>
      <c r="B51" s="25"/>
      <c r="C51" s="7"/>
      <c r="D51" s="7">
        <v>557</v>
      </c>
      <c r="E51" s="15" t="s">
        <v>227</v>
      </c>
      <c r="F51" s="145"/>
      <c r="G51" s="145"/>
      <c r="H51" s="141">
        <v>0</v>
      </c>
    </row>
    <row r="52" spans="1:13" s="76" customFormat="1" ht="10.5" customHeight="1" x14ac:dyDescent="0.2">
      <c r="A52" s="57" t="s">
        <v>183</v>
      </c>
      <c r="B52" s="25"/>
      <c r="C52" s="7"/>
      <c r="D52" s="7">
        <v>558</v>
      </c>
      <c r="E52" s="15" t="s">
        <v>228</v>
      </c>
      <c r="F52" s="145">
        <v>209836</v>
      </c>
      <c r="G52" s="145">
        <v>476791</v>
      </c>
      <c r="H52" s="141">
        <v>775000</v>
      </c>
    </row>
    <row r="53" spans="1:13" ht="10.5" customHeight="1" x14ac:dyDescent="0.2">
      <c r="A53" s="57" t="s">
        <v>184</v>
      </c>
      <c r="B53" s="20">
        <v>56</v>
      </c>
      <c r="C53" s="35" t="s">
        <v>80</v>
      </c>
      <c r="D53" s="35"/>
      <c r="E53" s="35"/>
      <c r="F53" s="39">
        <f>SUM(F54:F57)</f>
        <v>0</v>
      </c>
      <c r="G53" s="39">
        <f>SUM(G54:G57)</f>
        <v>286</v>
      </c>
      <c r="H53" s="40">
        <f>SUM(H54:H57)</f>
        <v>0</v>
      </c>
      <c r="I53" s="24"/>
      <c r="J53" s="24"/>
      <c r="K53" s="24"/>
      <c r="L53" s="24"/>
      <c r="M53" s="24"/>
    </row>
    <row r="54" spans="1:13" s="76" customFormat="1" ht="10.5" customHeight="1" x14ac:dyDescent="0.2">
      <c r="A54" s="57" t="s">
        <v>185</v>
      </c>
      <c r="B54" s="25"/>
      <c r="C54" s="18"/>
      <c r="D54" s="19">
        <v>562</v>
      </c>
      <c r="E54" s="150" t="s">
        <v>20</v>
      </c>
      <c r="F54" s="145"/>
      <c r="G54" s="145"/>
      <c r="H54" s="141">
        <v>0</v>
      </c>
    </row>
    <row r="55" spans="1:13" s="76" customFormat="1" ht="10.5" customHeight="1" x14ac:dyDescent="0.2">
      <c r="A55" s="57" t="s">
        <v>186</v>
      </c>
      <c r="B55" s="25"/>
      <c r="C55" s="18"/>
      <c r="D55" s="19">
        <v>563</v>
      </c>
      <c r="E55" s="150" t="s">
        <v>77</v>
      </c>
      <c r="F55" s="145"/>
      <c r="G55" s="145">
        <v>286</v>
      </c>
      <c r="H55" s="141">
        <v>0</v>
      </c>
    </row>
    <row r="56" spans="1:13" s="76" customFormat="1" ht="10.5" customHeight="1" x14ac:dyDescent="0.2">
      <c r="A56" s="57" t="s">
        <v>187</v>
      </c>
      <c r="B56" s="25"/>
      <c r="C56" s="126"/>
      <c r="D56" s="19">
        <v>564</v>
      </c>
      <c r="E56" s="150" t="s">
        <v>81</v>
      </c>
      <c r="F56" s="145"/>
      <c r="G56" s="145"/>
      <c r="H56" s="141">
        <v>0</v>
      </c>
    </row>
    <row r="57" spans="1:13" s="76" customFormat="1" ht="10.5" customHeight="1" x14ac:dyDescent="0.2">
      <c r="A57" s="57" t="s">
        <v>188</v>
      </c>
      <c r="B57" s="25"/>
      <c r="C57" s="126"/>
      <c r="D57" s="19">
        <v>569</v>
      </c>
      <c r="E57" s="150" t="s">
        <v>82</v>
      </c>
      <c r="F57" s="145"/>
      <c r="G57" s="145"/>
      <c r="H57" s="141">
        <v>0</v>
      </c>
    </row>
    <row r="58" spans="1:13" ht="10.5" customHeight="1" x14ac:dyDescent="0.2">
      <c r="A58" s="57" t="s">
        <v>189</v>
      </c>
      <c r="B58" s="20">
        <v>57</v>
      </c>
      <c r="C58" s="35" t="s">
        <v>229</v>
      </c>
      <c r="D58" s="35"/>
      <c r="E58" s="35"/>
      <c r="F58" s="39">
        <f>SUM(F59:F59)</f>
        <v>0</v>
      </c>
      <c r="G58" s="39">
        <f>SUM(G59:G59)</f>
        <v>0</v>
      </c>
      <c r="H58" s="40">
        <f>SUM(H59:H59)</f>
        <v>0</v>
      </c>
      <c r="I58" s="24"/>
      <c r="J58" s="24"/>
      <c r="K58" s="24"/>
      <c r="L58" s="24"/>
      <c r="M58" s="24"/>
    </row>
    <row r="59" spans="1:13" ht="10.5" customHeight="1" x14ac:dyDescent="0.2">
      <c r="A59" s="57" t="s">
        <v>190</v>
      </c>
      <c r="B59" s="24"/>
      <c r="C59" s="126"/>
      <c r="D59" s="19">
        <v>572</v>
      </c>
      <c r="E59" s="150" t="s">
        <v>230</v>
      </c>
      <c r="F59" s="145"/>
      <c r="G59" s="145"/>
      <c r="H59" s="141">
        <v>0</v>
      </c>
    </row>
    <row r="60" spans="1:13" ht="10.5" customHeight="1" x14ac:dyDescent="0.2">
      <c r="A60" s="57" t="s">
        <v>191</v>
      </c>
      <c r="B60" s="20">
        <v>59</v>
      </c>
      <c r="C60" s="35" t="s">
        <v>24</v>
      </c>
      <c r="D60" s="37"/>
      <c r="E60" s="37"/>
      <c r="F60" s="39">
        <f>SUM(F61:F62)</f>
        <v>0</v>
      </c>
      <c r="G60" s="39">
        <f>SUM(G61:G62)</f>
        <v>0</v>
      </c>
      <c r="H60" s="40">
        <f>SUM(H61:H62)</f>
        <v>0</v>
      </c>
    </row>
    <row r="61" spans="1:13" ht="10.5" customHeight="1" x14ac:dyDescent="0.2">
      <c r="A61" s="57" t="s">
        <v>192</v>
      </c>
      <c r="B61" s="24"/>
      <c r="C61" s="7"/>
      <c r="D61" s="27">
        <v>591</v>
      </c>
      <c r="E61" s="5" t="s">
        <v>25</v>
      </c>
      <c r="F61" s="145"/>
      <c r="G61" s="145"/>
      <c r="H61" s="141">
        <v>0</v>
      </c>
    </row>
    <row r="62" spans="1:13" ht="10.5" customHeight="1" x14ac:dyDescent="0.2">
      <c r="A62" s="57" t="s">
        <v>193</v>
      </c>
      <c r="B62" s="24"/>
      <c r="C62" s="18"/>
      <c r="D62" s="19">
        <v>595</v>
      </c>
      <c r="E62" s="28" t="s">
        <v>26</v>
      </c>
      <c r="F62" s="145"/>
      <c r="G62" s="145"/>
      <c r="H62" s="141">
        <v>0</v>
      </c>
    </row>
    <row r="63" spans="1:13" ht="10.5" customHeight="1" x14ac:dyDescent="0.2">
      <c r="A63" s="57" t="s">
        <v>194</v>
      </c>
      <c r="B63" s="291" t="s">
        <v>27</v>
      </c>
      <c r="C63" s="292"/>
      <c r="D63" s="292"/>
      <c r="E63" s="293"/>
      <c r="F63" s="61">
        <f>+F64+F70+F80+F86</f>
        <v>30287438</v>
      </c>
      <c r="G63" s="61">
        <f>+G64+G70+G80+G86</f>
        <v>36475074</v>
      </c>
      <c r="H63" s="62">
        <f>+H64+H70+H80+H86</f>
        <v>39720910</v>
      </c>
    </row>
    <row r="64" spans="1:13" ht="10.5" customHeight="1" x14ac:dyDescent="0.2">
      <c r="A64" s="57" t="s">
        <v>195</v>
      </c>
      <c r="B64" s="20">
        <v>60</v>
      </c>
      <c r="C64" s="35" t="s">
        <v>104</v>
      </c>
      <c r="D64" s="35"/>
      <c r="E64" s="35"/>
      <c r="F64" s="39">
        <f>SUM(F65:F69)</f>
        <v>1200</v>
      </c>
      <c r="G64" s="39">
        <f>SUM(G65:G69)</f>
        <v>29413</v>
      </c>
      <c r="H64" s="40">
        <f>SUM(H65:H69)</f>
        <v>10000</v>
      </c>
    </row>
    <row r="65" spans="1:8" ht="10.5" customHeight="1" x14ac:dyDescent="0.2">
      <c r="A65" s="57" t="s">
        <v>196</v>
      </c>
      <c r="B65" s="24"/>
      <c r="C65" s="17"/>
      <c r="D65" s="7">
        <v>601</v>
      </c>
      <c r="E65" s="15" t="s">
        <v>93</v>
      </c>
      <c r="F65" s="145"/>
      <c r="G65" s="145"/>
      <c r="H65" s="141">
        <v>0</v>
      </c>
    </row>
    <row r="66" spans="1:8" ht="10.5" customHeight="1" x14ac:dyDescent="0.2">
      <c r="A66" s="57" t="s">
        <v>197</v>
      </c>
      <c r="B66" s="24"/>
      <c r="C66" s="17"/>
      <c r="D66" s="7">
        <v>602</v>
      </c>
      <c r="E66" s="15" t="s">
        <v>94</v>
      </c>
      <c r="F66" s="145"/>
      <c r="G66" s="145"/>
      <c r="H66" s="141">
        <v>0</v>
      </c>
    </row>
    <row r="67" spans="1:8" s="76" customFormat="1" ht="10.5" customHeight="1" x14ac:dyDescent="0.2">
      <c r="A67" s="57" t="s">
        <v>198</v>
      </c>
      <c r="B67" s="25"/>
      <c r="C67" s="126"/>
      <c r="D67" s="18">
        <v>603</v>
      </c>
      <c r="E67" s="26" t="s">
        <v>83</v>
      </c>
      <c r="F67" s="145"/>
      <c r="G67" s="145"/>
      <c r="H67" s="141">
        <v>0</v>
      </c>
    </row>
    <row r="68" spans="1:8" s="76" customFormat="1" ht="10.5" customHeight="1" x14ac:dyDescent="0.2">
      <c r="A68" s="57" t="s">
        <v>199</v>
      </c>
      <c r="B68" s="25"/>
      <c r="C68" s="126"/>
      <c r="D68" s="18">
        <v>604</v>
      </c>
      <c r="E68" s="26" t="s">
        <v>103</v>
      </c>
      <c r="F68" s="145"/>
      <c r="G68" s="145"/>
      <c r="H68" s="141">
        <v>0</v>
      </c>
    </row>
    <row r="69" spans="1:8" ht="10.5" customHeight="1" x14ac:dyDescent="0.2">
      <c r="A69" s="57" t="s">
        <v>200</v>
      </c>
      <c r="B69" s="24"/>
      <c r="C69" s="29"/>
      <c r="D69" s="18">
        <v>609</v>
      </c>
      <c r="E69" s="26" t="s">
        <v>98</v>
      </c>
      <c r="F69" s="145">
        <v>1200</v>
      </c>
      <c r="G69" s="145">
        <v>29413</v>
      </c>
      <c r="H69" s="141">
        <v>10000</v>
      </c>
    </row>
    <row r="70" spans="1:8" ht="10.5" customHeight="1" x14ac:dyDescent="0.2">
      <c r="A70" s="57" t="s">
        <v>201</v>
      </c>
      <c r="B70" s="20">
        <v>64</v>
      </c>
      <c r="C70" s="35" t="s">
        <v>125</v>
      </c>
      <c r="D70" s="35"/>
      <c r="E70" s="35"/>
      <c r="F70" s="39">
        <f>SUM(F71:F79)</f>
        <v>1055289</v>
      </c>
      <c r="G70" s="39">
        <f>SUM(G71:G79)</f>
        <v>228123</v>
      </c>
      <c r="H70" s="40">
        <f>SUM(H71:H79)</f>
        <v>470780</v>
      </c>
    </row>
    <row r="71" spans="1:8" ht="10.5" customHeight="1" x14ac:dyDescent="0.2">
      <c r="A71" s="57" t="s">
        <v>202</v>
      </c>
      <c r="B71" s="24"/>
      <c r="C71" s="17"/>
      <c r="D71" s="7">
        <v>641</v>
      </c>
      <c r="E71" s="15" t="s">
        <v>19</v>
      </c>
      <c r="F71" s="144"/>
      <c r="G71" s="145"/>
      <c r="H71" s="141">
        <v>0</v>
      </c>
    </row>
    <row r="72" spans="1:8" ht="10.5" customHeight="1" x14ac:dyDescent="0.2">
      <c r="A72" s="57" t="s">
        <v>203</v>
      </c>
      <c r="B72" s="24"/>
      <c r="C72" s="17"/>
      <c r="D72" s="7">
        <v>642</v>
      </c>
      <c r="E72" s="15" t="s">
        <v>95</v>
      </c>
      <c r="F72" s="144"/>
      <c r="G72" s="145"/>
      <c r="H72" s="141">
        <v>0</v>
      </c>
    </row>
    <row r="73" spans="1:8" ht="10.5" customHeight="1" x14ac:dyDescent="0.2">
      <c r="A73" s="57" t="s">
        <v>204</v>
      </c>
      <c r="B73" s="24"/>
      <c r="C73" s="17"/>
      <c r="D73" s="7">
        <v>643</v>
      </c>
      <c r="E73" s="15" t="s">
        <v>220</v>
      </c>
      <c r="F73" s="144"/>
      <c r="G73" s="145"/>
      <c r="H73" s="141">
        <v>0</v>
      </c>
    </row>
    <row r="74" spans="1:8" ht="10.5" customHeight="1" x14ac:dyDescent="0.2">
      <c r="A74" s="57" t="s">
        <v>205</v>
      </c>
      <c r="B74" s="24"/>
      <c r="C74" s="17"/>
      <c r="D74" s="27">
        <v>644</v>
      </c>
      <c r="E74" s="15" t="s">
        <v>99</v>
      </c>
      <c r="F74" s="144"/>
      <c r="G74" s="145"/>
      <c r="H74" s="141">
        <v>0</v>
      </c>
    </row>
    <row r="75" spans="1:8" ht="10.5" customHeight="1" x14ac:dyDescent="0.2">
      <c r="A75" s="57" t="s">
        <v>206</v>
      </c>
      <c r="B75" s="24"/>
      <c r="C75" s="17"/>
      <c r="D75" s="27">
        <v>645</v>
      </c>
      <c r="E75" s="149" t="s">
        <v>84</v>
      </c>
      <c r="F75" s="145"/>
      <c r="G75" s="145"/>
      <c r="H75" s="141">
        <v>0</v>
      </c>
    </row>
    <row r="76" spans="1:8" ht="10.5" customHeight="1" x14ac:dyDescent="0.2">
      <c r="A76" s="57" t="s">
        <v>207</v>
      </c>
      <c r="B76" s="24"/>
      <c r="C76" s="17"/>
      <c r="D76" s="27">
        <v>646</v>
      </c>
      <c r="E76" s="149" t="s">
        <v>124</v>
      </c>
      <c r="F76" s="145"/>
      <c r="G76" s="145"/>
      <c r="H76" s="141">
        <v>0</v>
      </c>
    </row>
    <row r="77" spans="1:8" ht="10.5" customHeight="1" x14ac:dyDescent="0.2">
      <c r="A77" s="57" t="s">
        <v>208</v>
      </c>
      <c r="B77" s="24"/>
      <c r="C77" s="17"/>
      <c r="D77" s="27">
        <v>647</v>
      </c>
      <c r="E77" s="149" t="s">
        <v>85</v>
      </c>
      <c r="F77" s="145"/>
      <c r="G77" s="145"/>
      <c r="H77" s="141">
        <v>0</v>
      </c>
    </row>
    <row r="78" spans="1:8" ht="10.5" customHeight="1" x14ac:dyDescent="0.2">
      <c r="A78" s="57" t="s">
        <v>209</v>
      </c>
      <c r="B78" s="24"/>
      <c r="C78" s="17"/>
      <c r="D78" s="27">
        <v>648</v>
      </c>
      <c r="E78" s="149" t="s">
        <v>96</v>
      </c>
      <c r="F78" s="145">
        <v>383719</v>
      </c>
      <c r="G78" s="145">
        <v>146571</v>
      </c>
      <c r="H78" s="141">
        <v>430780</v>
      </c>
    </row>
    <row r="79" spans="1:8" ht="10.5" customHeight="1" x14ac:dyDescent="0.2">
      <c r="A79" s="57" t="s">
        <v>210</v>
      </c>
      <c r="B79" s="24"/>
      <c r="C79" s="29"/>
      <c r="D79" s="19">
        <v>649</v>
      </c>
      <c r="E79" s="150" t="s">
        <v>97</v>
      </c>
      <c r="F79" s="145">
        <v>671570</v>
      </c>
      <c r="G79" s="145">
        <v>81552</v>
      </c>
      <c r="H79" s="141">
        <v>40000</v>
      </c>
    </row>
    <row r="80" spans="1:8" ht="10.5" customHeight="1" x14ac:dyDescent="0.2">
      <c r="A80" s="57" t="s">
        <v>211</v>
      </c>
      <c r="B80" s="20">
        <v>66</v>
      </c>
      <c r="C80" s="35" t="s">
        <v>86</v>
      </c>
      <c r="D80" s="35"/>
      <c r="E80" s="35"/>
      <c r="F80" s="39">
        <f>SUM(F81:F85)</f>
        <v>7940</v>
      </c>
      <c r="G80" s="39">
        <f>SUM(G81:G85)</f>
        <v>1243</v>
      </c>
      <c r="H80" s="40">
        <f>SUM(H81:H85)</f>
        <v>0</v>
      </c>
    </row>
    <row r="81" spans="1:8" ht="10.5" customHeight="1" x14ac:dyDescent="0.2">
      <c r="A81" s="57" t="s">
        <v>212</v>
      </c>
      <c r="B81" s="24"/>
      <c r="C81" s="29"/>
      <c r="D81" s="19">
        <v>662</v>
      </c>
      <c r="E81" s="150" t="s">
        <v>20</v>
      </c>
      <c r="F81" s="145">
        <v>1382</v>
      </c>
      <c r="G81" s="145">
        <v>1243</v>
      </c>
      <c r="H81" s="141">
        <v>0</v>
      </c>
    </row>
    <row r="82" spans="1:8" ht="10.5" customHeight="1" x14ac:dyDescent="0.2">
      <c r="A82" s="57" t="s">
        <v>213</v>
      </c>
      <c r="B82" s="24"/>
      <c r="C82" s="29"/>
      <c r="D82" s="19">
        <v>663</v>
      </c>
      <c r="E82" s="150" t="s">
        <v>87</v>
      </c>
      <c r="F82" s="145">
        <v>6558</v>
      </c>
      <c r="G82" s="145"/>
      <c r="H82" s="141">
        <v>0</v>
      </c>
    </row>
    <row r="83" spans="1:8" ht="10.5" customHeight="1" x14ac:dyDescent="0.2">
      <c r="A83" s="57" t="s">
        <v>214</v>
      </c>
      <c r="B83" s="24"/>
      <c r="C83" s="29"/>
      <c r="D83" s="19">
        <v>664</v>
      </c>
      <c r="E83" s="150" t="s">
        <v>88</v>
      </c>
      <c r="F83" s="145"/>
      <c r="G83" s="145"/>
      <c r="H83" s="141">
        <v>0</v>
      </c>
    </row>
    <row r="84" spans="1:8" ht="10.5" customHeight="1" x14ac:dyDescent="0.2">
      <c r="A84" s="57" t="s">
        <v>215</v>
      </c>
      <c r="B84" s="24"/>
      <c r="C84" s="29"/>
      <c r="D84" s="19">
        <v>665</v>
      </c>
      <c r="E84" s="150" t="s">
        <v>221</v>
      </c>
      <c r="F84" s="145"/>
      <c r="G84" s="145"/>
      <c r="H84" s="141">
        <v>0</v>
      </c>
    </row>
    <row r="85" spans="1:8" ht="10.5" customHeight="1" x14ac:dyDescent="0.2">
      <c r="A85" s="57" t="s">
        <v>216</v>
      </c>
      <c r="B85" s="24"/>
      <c r="C85" s="29"/>
      <c r="D85" s="19">
        <v>669</v>
      </c>
      <c r="E85" s="150" t="s">
        <v>89</v>
      </c>
      <c r="F85" s="145"/>
      <c r="G85" s="145"/>
      <c r="H85" s="141">
        <v>0</v>
      </c>
    </row>
    <row r="86" spans="1:8" ht="10.5" customHeight="1" x14ac:dyDescent="0.2">
      <c r="A86" s="57" t="s">
        <v>217</v>
      </c>
      <c r="B86" s="20">
        <v>67</v>
      </c>
      <c r="C86" s="294" t="s">
        <v>222</v>
      </c>
      <c r="D86" s="295"/>
      <c r="E86" s="296"/>
      <c r="F86" s="39">
        <f>SUM(F87:F87)</f>
        <v>29223009</v>
      </c>
      <c r="G86" s="39">
        <f>SUM(G87:G87)</f>
        <v>36216295</v>
      </c>
      <c r="H86" s="40">
        <f>SUM(H87:H87)</f>
        <v>39240130</v>
      </c>
    </row>
    <row r="87" spans="1:8" ht="10.5" customHeight="1" x14ac:dyDescent="0.2">
      <c r="A87" s="57" t="s">
        <v>218</v>
      </c>
      <c r="B87" s="24"/>
      <c r="C87" s="29"/>
      <c r="D87" s="19">
        <v>672</v>
      </c>
      <c r="E87" s="150" t="s">
        <v>231</v>
      </c>
      <c r="F87" s="145">
        <v>29223009</v>
      </c>
      <c r="G87" s="145">
        <v>36216295</v>
      </c>
      <c r="H87" s="141">
        <v>39240130</v>
      </c>
    </row>
    <row r="88" spans="1:8" ht="10.5" customHeight="1" thickBot="1" x14ac:dyDescent="0.25">
      <c r="A88" s="70" t="s">
        <v>219</v>
      </c>
      <c r="B88" s="31" t="s">
        <v>236</v>
      </c>
      <c r="C88" s="32"/>
      <c r="D88" s="32"/>
      <c r="E88" s="33"/>
      <c r="F88" s="71">
        <f>+F63-F10</f>
        <v>0</v>
      </c>
      <c r="G88" s="71">
        <f>+G63-G10</f>
        <v>0</v>
      </c>
      <c r="H88" s="72">
        <f>+H63-H10</f>
        <v>0</v>
      </c>
    </row>
    <row r="89" spans="1:8" ht="9.75" customHeight="1" x14ac:dyDescent="0.2">
      <c r="A89" s="6"/>
      <c r="B89" s="73"/>
      <c r="C89" s="73"/>
      <c r="D89" s="73"/>
      <c r="E89" s="24"/>
      <c r="F89" s="42"/>
      <c r="G89" s="42"/>
      <c r="H89" s="42"/>
    </row>
    <row r="90" spans="1:8" ht="14.25" customHeight="1" x14ac:dyDescent="0.2"/>
    <row r="91" spans="1:8" s="13" customFormat="1" ht="14.25" customHeight="1" x14ac:dyDescent="0.2">
      <c r="A91" s="285" t="s">
        <v>305</v>
      </c>
      <c r="B91" s="285"/>
      <c r="C91" s="285"/>
      <c r="D91" s="285"/>
      <c r="E91" s="214" t="s">
        <v>342</v>
      </c>
      <c r="F91" s="215" t="s">
        <v>344</v>
      </c>
      <c r="G91" s="216"/>
      <c r="H91" s="80" t="s">
        <v>46</v>
      </c>
    </row>
    <row r="92" spans="1:8" s="13" customFormat="1" ht="11.25" x14ac:dyDescent="0.2"/>
    <row r="93" spans="1:8" s="13" customFormat="1" ht="11.25" x14ac:dyDescent="0.2">
      <c r="A93" s="285" t="s">
        <v>311</v>
      </c>
      <c r="B93" s="285"/>
      <c r="C93" s="285"/>
      <c r="D93" s="285"/>
      <c r="E93" s="214" t="s">
        <v>343</v>
      </c>
      <c r="F93" s="215" t="s">
        <v>344</v>
      </c>
      <c r="H93" s="80" t="s">
        <v>46</v>
      </c>
    </row>
    <row r="94" spans="1:8" s="13" customFormat="1" ht="11.25" x14ac:dyDescent="0.2">
      <c r="F94" s="217"/>
      <c r="H94" s="80"/>
    </row>
    <row r="95" spans="1:8" s="13" customFormat="1" ht="11.25" x14ac:dyDescent="0.2">
      <c r="A95" s="285" t="s">
        <v>306</v>
      </c>
      <c r="B95" s="285"/>
      <c r="C95" s="285"/>
      <c r="D95" s="285"/>
      <c r="E95" s="13" t="s">
        <v>270</v>
      </c>
      <c r="F95" s="215" t="s">
        <v>135</v>
      </c>
      <c r="G95" s="220"/>
      <c r="H95" s="80" t="s">
        <v>46</v>
      </c>
    </row>
    <row r="96" spans="1:8" x14ac:dyDescent="0.2">
      <c r="A96"/>
      <c r="B96"/>
      <c r="C96"/>
      <c r="D96"/>
      <c r="E96"/>
      <c r="F96" s="193"/>
      <c r="G96" s="219"/>
      <c r="H96" s="193"/>
    </row>
  </sheetData>
  <mergeCells count="12">
    <mergeCell ref="B1:E1"/>
    <mergeCell ref="B2:E2"/>
    <mergeCell ref="A4:H4"/>
    <mergeCell ref="A6:H6"/>
    <mergeCell ref="A7:H7"/>
    <mergeCell ref="A91:D91"/>
    <mergeCell ref="A93:D93"/>
    <mergeCell ref="A95:D95"/>
    <mergeCell ref="C8:D8"/>
    <mergeCell ref="B10:E10"/>
    <mergeCell ref="B63:E63"/>
    <mergeCell ref="C86:E86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5" orientation="portrait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zoomScaleNormal="100" workbookViewId="0">
      <selection activeCell="A7" sqref="A7:H7"/>
    </sheetView>
  </sheetViews>
  <sheetFormatPr defaultColWidth="9.28515625" defaultRowHeight="12.75" x14ac:dyDescent="0.2"/>
  <cols>
    <col min="1" max="1" width="3.28515625" style="122" customWidth="1"/>
    <col min="2" max="2" width="38.42578125" style="122" customWidth="1"/>
    <col min="3" max="3" width="12.5703125" style="122" customWidth="1"/>
    <col min="4" max="4" width="2.5703125" style="122" customWidth="1"/>
    <col min="5" max="5" width="4" style="122" hidden="1" customWidth="1"/>
    <col min="6" max="6" width="3.28515625" style="122" customWidth="1"/>
    <col min="7" max="7" width="38.42578125" style="122" customWidth="1"/>
    <col min="8" max="8" width="12.5703125" style="122" customWidth="1"/>
    <col min="9" max="9" width="0" style="122" hidden="1" customWidth="1"/>
    <col min="10" max="10" width="9.42578125" style="122" customWidth="1"/>
    <col min="11" max="16384" width="9.28515625" style="122"/>
  </cols>
  <sheetData>
    <row r="1" spans="1:8" x14ac:dyDescent="0.2">
      <c r="A1" s="301" t="s">
        <v>0</v>
      </c>
      <c r="B1" s="302"/>
      <c r="C1" s="24"/>
      <c r="D1" s="24"/>
      <c r="E1" s="24"/>
      <c r="F1" s="24"/>
      <c r="G1" s="46" t="s">
        <v>29</v>
      </c>
    </row>
    <row r="2" spans="1:8" x14ac:dyDescent="0.2">
      <c r="A2" s="301" t="s">
        <v>128</v>
      </c>
      <c r="B2" s="302"/>
      <c r="C2" s="24"/>
      <c r="D2" s="24"/>
      <c r="E2" s="24"/>
      <c r="F2" s="24"/>
      <c r="G2" s="46" t="s">
        <v>134</v>
      </c>
      <c r="H2" s="75">
        <f>'P1 - Přehled'!H2</f>
        <v>1420</v>
      </c>
    </row>
    <row r="3" spans="1:8" x14ac:dyDescent="0.2">
      <c r="B3" s="24"/>
      <c r="C3" s="24"/>
      <c r="D3" s="24"/>
      <c r="E3" s="24"/>
      <c r="F3" s="24"/>
      <c r="G3" s="24"/>
      <c r="H3" s="46"/>
    </row>
    <row r="4" spans="1:8" x14ac:dyDescent="0.2">
      <c r="B4" s="298" t="s">
        <v>315</v>
      </c>
      <c r="C4" s="298"/>
      <c r="D4" s="298"/>
      <c r="E4" s="298"/>
      <c r="F4" s="298"/>
      <c r="G4" s="298"/>
      <c r="H4" s="298"/>
    </row>
    <row r="5" spans="1:8" x14ac:dyDescent="0.2">
      <c r="B5" s="14"/>
      <c r="C5" s="6"/>
      <c r="D5" s="6"/>
      <c r="E5" s="6"/>
      <c r="F5" s="6"/>
      <c r="G5" s="6"/>
      <c r="H5" s="6"/>
    </row>
    <row r="6" spans="1:8" x14ac:dyDescent="0.2">
      <c r="A6" s="297"/>
      <c r="B6" s="303"/>
      <c r="C6" s="303"/>
      <c r="D6" s="303"/>
      <c r="E6" s="303"/>
      <c r="F6" s="303"/>
      <c r="G6" s="303"/>
      <c r="H6" s="303"/>
    </row>
    <row r="7" spans="1:8" ht="41.25" customHeight="1" x14ac:dyDescent="0.2">
      <c r="A7" s="299" t="str">
        <f>'P1 - Přehled'!A6:H6</f>
        <v>Střední průmyslová škola stavební Liberec 1, Sokolovské náměstí 14, příspěvková organizace</v>
      </c>
      <c r="B7" s="299"/>
      <c r="C7" s="299"/>
      <c r="D7" s="299"/>
      <c r="E7" s="299"/>
      <c r="F7" s="299"/>
      <c r="G7" s="299"/>
      <c r="H7" s="299"/>
    </row>
    <row r="8" spans="1:8" x14ac:dyDescent="0.2">
      <c r="B8" s="24"/>
      <c r="C8" s="24"/>
      <c r="D8" s="24"/>
      <c r="E8" s="24"/>
      <c r="F8" s="24"/>
      <c r="G8" s="24"/>
      <c r="H8" s="24"/>
    </row>
    <row r="9" spans="1:8" ht="13.5" thickBot="1" x14ac:dyDescent="0.25">
      <c r="B9" s="14" t="s">
        <v>30</v>
      </c>
      <c r="C9" s="46" t="s">
        <v>126</v>
      </c>
      <c r="D9" s="24"/>
      <c r="E9" s="24"/>
      <c r="G9" s="12" t="s">
        <v>41</v>
      </c>
      <c r="H9" s="230" t="s">
        <v>126</v>
      </c>
    </row>
    <row r="10" spans="1:8" x14ac:dyDescent="0.2">
      <c r="A10" s="111">
        <v>1</v>
      </c>
      <c r="B10" s="112" t="s">
        <v>31</v>
      </c>
      <c r="C10" s="113">
        <v>10000</v>
      </c>
      <c r="D10" s="42"/>
      <c r="E10" s="42"/>
      <c r="F10" s="231">
        <v>37</v>
      </c>
      <c r="G10" s="232" t="s">
        <v>110</v>
      </c>
      <c r="H10" s="140">
        <v>861684</v>
      </c>
    </row>
    <row r="11" spans="1:8" x14ac:dyDescent="0.2">
      <c r="A11" s="116">
        <v>2</v>
      </c>
      <c r="B11" s="2" t="s">
        <v>32</v>
      </c>
      <c r="C11" s="117">
        <v>5414170</v>
      </c>
      <c r="D11" s="42"/>
      <c r="E11" s="42"/>
      <c r="F11" s="233"/>
      <c r="G11" s="234" t="s">
        <v>282</v>
      </c>
      <c r="H11" s="235"/>
    </row>
    <row r="12" spans="1:8" x14ac:dyDescent="0.2">
      <c r="A12" s="116">
        <v>3</v>
      </c>
      <c r="B12" s="2" t="s">
        <v>289</v>
      </c>
      <c r="C12" s="117">
        <v>33825960</v>
      </c>
      <c r="D12" s="42"/>
      <c r="E12" s="42"/>
      <c r="F12" s="233">
        <v>38</v>
      </c>
      <c r="G12" s="236" t="s">
        <v>271</v>
      </c>
      <c r="H12" s="235">
        <v>33702</v>
      </c>
    </row>
    <row r="13" spans="1:8" ht="15" customHeight="1" x14ac:dyDescent="0.2">
      <c r="A13" s="116">
        <v>4</v>
      </c>
      <c r="B13" s="2" t="s">
        <v>33</v>
      </c>
      <c r="C13" s="117">
        <v>430780</v>
      </c>
      <c r="D13" s="42"/>
      <c r="E13" s="42"/>
      <c r="F13" s="237">
        <v>39</v>
      </c>
      <c r="G13" s="142" t="s">
        <v>254</v>
      </c>
      <c r="H13" s="141">
        <v>334651</v>
      </c>
    </row>
    <row r="14" spans="1:8" x14ac:dyDescent="0.2">
      <c r="A14" s="116">
        <v>5</v>
      </c>
      <c r="B14" s="2" t="s">
        <v>34</v>
      </c>
      <c r="C14" s="117">
        <v>0</v>
      </c>
      <c r="D14" s="42"/>
      <c r="E14" s="42"/>
      <c r="F14" s="237">
        <v>40</v>
      </c>
      <c r="G14" s="15" t="s">
        <v>233</v>
      </c>
      <c r="H14" s="141">
        <v>0</v>
      </c>
    </row>
    <row r="15" spans="1:8" ht="22.5" x14ac:dyDescent="0.2">
      <c r="A15" s="116">
        <v>6</v>
      </c>
      <c r="B15" s="2" t="s">
        <v>241</v>
      </c>
      <c r="C15" s="117">
        <v>0</v>
      </c>
      <c r="D15" s="42"/>
      <c r="E15" s="42"/>
      <c r="F15" s="237">
        <v>41</v>
      </c>
      <c r="G15" s="142" t="s">
        <v>259</v>
      </c>
      <c r="H15" s="141">
        <v>0</v>
      </c>
    </row>
    <row r="16" spans="1:8" x14ac:dyDescent="0.2">
      <c r="A16" s="116">
        <v>7</v>
      </c>
      <c r="B16" s="2" t="s">
        <v>35</v>
      </c>
      <c r="C16" s="117">
        <v>40000</v>
      </c>
      <c r="D16" s="42"/>
      <c r="E16" s="42"/>
      <c r="F16" s="238"/>
      <c r="G16" s="239"/>
      <c r="H16" s="240"/>
    </row>
    <row r="17" spans="1:14" x14ac:dyDescent="0.2">
      <c r="A17" s="116">
        <v>8</v>
      </c>
      <c r="B17" s="118" t="s">
        <v>120</v>
      </c>
      <c r="C17" s="69">
        <f>SUM(C10:C16)</f>
        <v>39720910</v>
      </c>
      <c r="D17" s="42"/>
      <c r="E17" s="42"/>
      <c r="F17" s="237">
        <v>42</v>
      </c>
      <c r="G17" s="142" t="s">
        <v>233</v>
      </c>
      <c r="H17" s="141">
        <v>0</v>
      </c>
    </row>
    <row r="18" spans="1:14" x14ac:dyDescent="0.2">
      <c r="A18" s="116"/>
      <c r="B18" s="118"/>
      <c r="C18" s="117"/>
      <c r="D18" s="42"/>
      <c r="E18" s="42"/>
      <c r="F18" s="237">
        <v>43</v>
      </c>
      <c r="G18" s="142" t="s">
        <v>255</v>
      </c>
      <c r="H18" s="141">
        <v>0</v>
      </c>
    </row>
    <row r="19" spans="1:14" x14ac:dyDescent="0.2">
      <c r="A19" s="116">
        <v>9</v>
      </c>
      <c r="B19" s="2" t="s">
        <v>341</v>
      </c>
      <c r="C19" s="117">
        <v>5414170</v>
      </c>
      <c r="D19" s="42"/>
      <c r="E19" s="42"/>
      <c r="F19" s="237">
        <v>44</v>
      </c>
      <c r="G19" s="15" t="s">
        <v>333</v>
      </c>
      <c r="H19" s="141">
        <v>177381</v>
      </c>
    </row>
    <row r="20" spans="1:14" x14ac:dyDescent="0.2">
      <c r="A20" s="116">
        <v>10</v>
      </c>
      <c r="B20" s="2" t="s">
        <v>13</v>
      </c>
      <c r="C20" s="241">
        <v>33053847</v>
      </c>
      <c r="D20" s="42"/>
      <c r="E20" s="42"/>
      <c r="F20" s="237">
        <v>45</v>
      </c>
      <c r="G20" s="142" t="s">
        <v>334</v>
      </c>
      <c r="H20" s="242">
        <v>0</v>
      </c>
    </row>
    <row r="21" spans="1:14" x14ac:dyDescent="0.2">
      <c r="A21" s="116">
        <v>11</v>
      </c>
      <c r="B21" s="2" t="s">
        <v>278</v>
      </c>
      <c r="C21" s="241">
        <v>892893</v>
      </c>
      <c r="D21" s="42"/>
      <c r="E21" s="42"/>
      <c r="F21" s="237">
        <v>46</v>
      </c>
      <c r="G21" s="243" t="s">
        <v>108</v>
      </c>
      <c r="H21" s="40">
        <f>H17+H18+H20+H19</f>
        <v>177381</v>
      </c>
    </row>
    <row r="22" spans="1:14" x14ac:dyDescent="0.2">
      <c r="A22" s="116">
        <v>12</v>
      </c>
      <c r="B22" s="2" t="s">
        <v>279</v>
      </c>
      <c r="C22" s="241">
        <v>75000</v>
      </c>
      <c r="D22" s="42"/>
      <c r="E22" s="42"/>
      <c r="F22" s="238"/>
      <c r="G22" s="239"/>
      <c r="H22" s="240"/>
    </row>
    <row r="23" spans="1:14" x14ac:dyDescent="0.2">
      <c r="A23" s="116">
        <v>13</v>
      </c>
      <c r="B23" s="2" t="s">
        <v>40</v>
      </c>
      <c r="C23" s="117">
        <v>285000</v>
      </c>
      <c r="D23" s="42"/>
      <c r="E23" s="42"/>
      <c r="F23" s="237">
        <v>47</v>
      </c>
      <c r="G23" s="15" t="s">
        <v>106</v>
      </c>
      <c r="H23" s="141">
        <v>0</v>
      </c>
      <c r="N23" s="76"/>
    </row>
    <row r="24" spans="1:14" x14ac:dyDescent="0.2">
      <c r="A24" s="116">
        <v>14</v>
      </c>
      <c r="B24" s="170" t="s">
        <v>267</v>
      </c>
      <c r="C24" s="117">
        <v>0</v>
      </c>
      <c r="D24" s="42"/>
      <c r="E24" s="42"/>
      <c r="F24" s="237">
        <v>48</v>
      </c>
      <c r="G24" s="15" t="s">
        <v>332</v>
      </c>
      <c r="H24" s="141">
        <f>'P4 - Investice'!E51</f>
        <v>0</v>
      </c>
    </row>
    <row r="25" spans="1:14" x14ac:dyDescent="0.2">
      <c r="A25" s="116"/>
      <c r="B25" s="2"/>
      <c r="C25" s="117"/>
      <c r="D25" s="42"/>
      <c r="E25" s="42"/>
      <c r="F25" s="237">
        <v>49</v>
      </c>
      <c r="G25" s="15" t="s">
        <v>284</v>
      </c>
      <c r="H25" s="141">
        <v>0</v>
      </c>
    </row>
    <row r="26" spans="1:14" x14ac:dyDescent="0.2">
      <c r="A26" s="116">
        <v>15</v>
      </c>
      <c r="B26" s="118" t="s">
        <v>121</v>
      </c>
      <c r="C26" s="69">
        <f>SUM(C19:C24)</f>
        <v>39720910</v>
      </c>
      <c r="D26" s="42"/>
      <c r="E26" s="42"/>
      <c r="F26" s="237">
        <v>50</v>
      </c>
      <c r="G26" s="142" t="s">
        <v>256</v>
      </c>
      <c r="H26" s="141">
        <v>397078</v>
      </c>
    </row>
    <row r="27" spans="1:14" x14ac:dyDescent="0.2">
      <c r="A27" s="133"/>
      <c r="B27" s="134"/>
      <c r="C27" s="117"/>
      <c r="D27" s="42"/>
      <c r="E27" s="42"/>
      <c r="F27" s="237">
        <v>51</v>
      </c>
      <c r="G27" s="142" t="s">
        <v>268</v>
      </c>
      <c r="H27" s="141">
        <f>'P4 - Investice'!E44</f>
        <v>0</v>
      </c>
    </row>
    <row r="28" spans="1:14" ht="25.5" customHeight="1" x14ac:dyDescent="0.2">
      <c r="A28" s="120">
        <v>16</v>
      </c>
      <c r="B28" s="118" t="s">
        <v>237</v>
      </c>
      <c r="C28" s="244">
        <f>+C17-C26</f>
        <v>0</v>
      </c>
      <c r="D28" s="42"/>
      <c r="E28" s="42"/>
      <c r="F28" s="237">
        <v>52</v>
      </c>
      <c r="G28" s="132" t="s">
        <v>274</v>
      </c>
      <c r="H28" s="245">
        <v>0</v>
      </c>
    </row>
    <row r="29" spans="1:14" ht="13.5" thickBot="1" x14ac:dyDescent="0.25">
      <c r="A29" s="136"/>
      <c r="B29" s="137"/>
      <c r="C29" s="121"/>
      <c r="D29" s="42"/>
      <c r="E29" s="42"/>
      <c r="F29" s="246">
        <v>53</v>
      </c>
      <c r="G29" s="142" t="s">
        <v>232</v>
      </c>
      <c r="H29" s="141">
        <f>H12</f>
        <v>33702</v>
      </c>
    </row>
    <row r="30" spans="1:14" ht="22.5" x14ac:dyDescent="0.2">
      <c r="C30" s="42"/>
      <c r="D30" s="42"/>
      <c r="E30" s="42"/>
      <c r="F30" s="237">
        <v>54</v>
      </c>
      <c r="G30" s="247" t="s">
        <v>272</v>
      </c>
      <c r="H30" s="248">
        <f>'P4 - Investice'!D51</f>
        <v>0</v>
      </c>
    </row>
    <row r="31" spans="1:14" ht="23.25" thickBot="1" x14ac:dyDescent="0.25">
      <c r="A31" s="24"/>
      <c r="B31" s="14" t="s">
        <v>263</v>
      </c>
      <c r="C31" s="46" t="s">
        <v>126</v>
      </c>
      <c r="D31" s="42"/>
      <c r="E31" s="42"/>
      <c r="F31" s="237">
        <v>55</v>
      </c>
      <c r="G31" s="142" t="s">
        <v>258</v>
      </c>
      <c r="H31" s="141">
        <v>334651</v>
      </c>
    </row>
    <row r="32" spans="1:14" x14ac:dyDescent="0.2">
      <c r="A32" s="114">
        <v>17</v>
      </c>
      <c r="B32" s="115" t="s">
        <v>110</v>
      </c>
      <c r="C32" s="249">
        <v>609028</v>
      </c>
      <c r="D32" s="42"/>
      <c r="E32" s="42"/>
      <c r="F32" s="237">
        <v>56</v>
      </c>
      <c r="G32" s="243" t="s">
        <v>107</v>
      </c>
      <c r="H32" s="40">
        <f>SUM(H23:H31)</f>
        <v>765431</v>
      </c>
    </row>
    <row r="33" spans="1:8" ht="13.5" customHeight="1" x14ac:dyDescent="0.2">
      <c r="A33" s="152">
        <v>18</v>
      </c>
      <c r="B33" s="155" t="s">
        <v>235</v>
      </c>
      <c r="C33" s="250">
        <v>0</v>
      </c>
      <c r="D33" s="42"/>
      <c r="E33" s="42"/>
      <c r="F33" s="237"/>
      <c r="G33" s="243"/>
      <c r="H33" s="40"/>
    </row>
    <row r="34" spans="1:8" x14ac:dyDescent="0.2">
      <c r="A34" s="152">
        <v>19</v>
      </c>
      <c r="B34" s="155" t="s">
        <v>331</v>
      </c>
      <c r="C34" s="250">
        <v>0</v>
      </c>
      <c r="D34" s="42"/>
      <c r="E34" s="42"/>
      <c r="F34" s="237">
        <v>57</v>
      </c>
      <c r="G34" s="243" t="s">
        <v>109</v>
      </c>
      <c r="H34" s="40">
        <f>H10+H21-H32</f>
        <v>273634</v>
      </c>
    </row>
    <row r="35" spans="1:8" x14ac:dyDescent="0.2">
      <c r="A35" s="152"/>
      <c r="B35" s="155"/>
      <c r="C35" s="250"/>
      <c r="D35" s="42"/>
      <c r="E35" s="42"/>
      <c r="F35" s="238"/>
      <c r="G35" s="239"/>
      <c r="H35" s="240"/>
    </row>
    <row r="36" spans="1:8" ht="22.5" x14ac:dyDescent="0.2">
      <c r="A36" s="119">
        <v>20</v>
      </c>
      <c r="B36" s="65" t="s">
        <v>111</v>
      </c>
      <c r="C36" s="41">
        <v>110000</v>
      </c>
      <c r="D36" s="42"/>
      <c r="E36" s="42"/>
      <c r="F36" s="237">
        <v>58</v>
      </c>
      <c r="G36" s="142" t="s">
        <v>257</v>
      </c>
      <c r="H36" s="141">
        <v>0</v>
      </c>
    </row>
    <row r="37" spans="1:8" x14ac:dyDescent="0.2">
      <c r="A37" s="119">
        <v>21</v>
      </c>
      <c r="B37" s="65" t="s">
        <v>112</v>
      </c>
      <c r="C37" s="41">
        <v>1000000</v>
      </c>
      <c r="D37" s="42"/>
      <c r="E37" s="42"/>
      <c r="F37" s="237"/>
      <c r="G37" s="15"/>
      <c r="H37" s="141"/>
    </row>
    <row r="38" spans="1:8" x14ac:dyDescent="0.2">
      <c r="A38" s="119">
        <v>22</v>
      </c>
      <c r="B38" s="65" t="s">
        <v>234</v>
      </c>
      <c r="C38" s="41">
        <v>0</v>
      </c>
      <c r="D38" s="42"/>
      <c r="E38" s="42"/>
      <c r="F38" s="237">
        <v>59</v>
      </c>
      <c r="G38" s="243" t="s">
        <v>283</v>
      </c>
      <c r="H38" s="40">
        <f>H10-H15+H21-H32-H36</f>
        <v>273634</v>
      </c>
    </row>
    <row r="39" spans="1:8" ht="23.25" thickBot="1" x14ac:dyDescent="0.25">
      <c r="A39" s="119">
        <v>23</v>
      </c>
      <c r="B39" s="132" t="s">
        <v>266</v>
      </c>
      <c r="C39" s="41">
        <v>0</v>
      </c>
      <c r="D39" s="251"/>
      <c r="E39" s="251"/>
      <c r="F39" s="252"/>
      <c r="G39" s="253"/>
      <c r="H39" s="254"/>
    </row>
    <row r="40" spans="1:8" x14ac:dyDescent="0.2">
      <c r="A40" s="119">
        <v>24</v>
      </c>
      <c r="B40" s="132" t="s">
        <v>277</v>
      </c>
      <c r="C40" s="41">
        <v>0</v>
      </c>
      <c r="D40" s="251"/>
      <c r="E40" s="251"/>
      <c r="F40" s="255"/>
      <c r="G40" s="25"/>
      <c r="H40" s="256"/>
    </row>
    <row r="41" spans="1:8" ht="22.5" x14ac:dyDescent="0.2">
      <c r="A41" s="119">
        <v>25</v>
      </c>
      <c r="B41" s="132" t="s">
        <v>113</v>
      </c>
      <c r="C41" s="41">
        <v>0</v>
      </c>
      <c r="D41" s="251"/>
      <c r="E41" s="251"/>
    </row>
    <row r="42" spans="1:8" x14ac:dyDescent="0.2">
      <c r="A42" s="119">
        <v>26</v>
      </c>
      <c r="B42" s="65" t="s">
        <v>114</v>
      </c>
      <c r="C42" s="41">
        <v>0</v>
      </c>
      <c r="D42" s="251"/>
      <c r="E42" s="251"/>
    </row>
    <row r="43" spans="1:8" ht="13.5" thickBot="1" x14ac:dyDescent="0.25">
      <c r="A43" s="119">
        <v>27</v>
      </c>
      <c r="B43" s="132" t="s">
        <v>119</v>
      </c>
      <c r="C43" s="41">
        <v>0</v>
      </c>
      <c r="D43" s="42"/>
      <c r="E43" s="42"/>
      <c r="F43" s="42"/>
      <c r="G43" s="257" t="s">
        <v>42</v>
      </c>
      <c r="H43" s="258" t="s">
        <v>126</v>
      </c>
    </row>
    <row r="44" spans="1:8" ht="14.25" customHeight="1" x14ac:dyDescent="0.2">
      <c r="A44" s="119">
        <v>28</v>
      </c>
      <c r="B44" s="67" t="s">
        <v>105</v>
      </c>
      <c r="C44" s="40">
        <f>SUM(C36:C43)</f>
        <v>1110000</v>
      </c>
      <c r="D44" s="42"/>
      <c r="E44" s="42"/>
      <c r="F44" s="114">
        <v>60</v>
      </c>
      <c r="G44" s="259" t="s">
        <v>110</v>
      </c>
      <c r="H44" s="249">
        <v>252921</v>
      </c>
    </row>
    <row r="45" spans="1:8" x14ac:dyDescent="0.2">
      <c r="A45" s="119"/>
      <c r="C45" s="240"/>
      <c r="D45" s="42"/>
      <c r="E45" s="42"/>
      <c r="F45" s="238"/>
      <c r="G45" s="239"/>
      <c r="H45" s="240"/>
    </row>
    <row r="46" spans="1:8" x14ac:dyDescent="0.2">
      <c r="A46" s="119">
        <v>29</v>
      </c>
      <c r="B46" s="65" t="s">
        <v>38</v>
      </c>
      <c r="C46" s="41">
        <f>'P4 - Investice'!C21</f>
        <v>0</v>
      </c>
      <c r="D46" s="42"/>
      <c r="E46" s="42"/>
      <c r="F46" s="152">
        <v>61</v>
      </c>
      <c r="G46" s="260" t="s">
        <v>238</v>
      </c>
      <c r="H46" s="250">
        <v>0</v>
      </c>
    </row>
    <row r="47" spans="1:8" x14ac:dyDescent="0.2">
      <c r="A47" s="119">
        <v>30</v>
      </c>
      <c r="B47" s="65" t="s">
        <v>37</v>
      </c>
      <c r="C47" s="41">
        <f>'P4 - Investice'!C16</f>
        <v>0</v>
      </c>
      <c r="D47" s="251"/>
      <c r="E47" s="251"/>
      <c r="F47" s="119">
        <v>62</v>
      </c>
      <c r="G47" s="61" t="s">
        <v>115</v>
      </c>
      <c r="H47" s="62">
        <f>SUM(H46:H46)</f>
        <v>0</v>
      </c>
    </row>
    <row r="48" spans="1:8" x14ac:dyDescent="0.2">
      <c r="A48" s="119">
        <v>31</v>
      </c>
      <c r="B48" s="65" t="s">
        <v>252</v>
      </c>
      <c r="C48" s="41">
        <v>0</v>
      </c>
      <c r="D48" s="42"/>
      <c r="E48" s="42"/>
      <c r="F48" s="261"/>
      <c r="G48" s="262"/>
      <c r="H48" s="263"/>
    </row>
    <row r="49" spans="1:8" x14ac:dyDescent="0.2">
      <c r="A49" s="119">
        <v>32</v>
      </c>
      <c r="B49" s="65" t="s">
        <v>253</v>
      </c>
      <c r="C49" s="41">
        <v>90000</v>
      </c>
      <c r="D49" s="42"/>
      <c r="E49" s="42"/>
      <c r="F49" s="238"/>
      <c r="G49" s="239"/>
      <c r="H49" s="240"/>
    </row>
    <row r="50" spans="1:8" x14ac:dyDescent="0.2">
      <c r="A50" s="119">
        <v>33</v>
      </c>
      <c r="B50" s="65" t="s">
        <v>36</v>
      </c>
      <c r="C50" s="41">
        <f>'P4 - Investice'!C9</f>
        <v>0</v>
      </c>
      <c r="D50" s="42"/>
      <c r="E50" s="42"/>
      <c r="F50" s="119">
        <v>63</v>
      </c>
      <c r="G50" s="64" t="s">
        <v>43</v>
      </c>
      <c r="H50" s="141">
        <v>0</v>
      </c>
    </row>
    <row r="51" spans="1:8" x14ac:dyDescent="0.2">
      <c r="A51" s="119">
        <v>34</v>
      </c>
      <c r="B51" s="65" t="s">
        <v>39</v>
      </c>
      <c r="C51" s="41"/>
      <c r="D51" s="264"/>
      <c r="E51" s="264"/>
      <c r="F51" s="119">
        <v>64</v>
      </c>
      <c r="G51" s="64" t="s">
        <v>44</v>
      </c>
      <c r="H51" s="141">
        <v>0</v>
      </c>
    </row>
    <row r="52" spans="1:8" x14ac:dyDescent="0.2">
      <c r="A52" s="119">
        <v>35</v>
      </c>
      <c r="B52" s="67" t="s">
        <v>118</v>
      </c>
      <c r="C52" s="40">
        <f>SUM(C46:C51)</f>
        <v>90000</v>
      </c>
      <c r="D52" s="264"/>
      <c r="E52" s="264"/>
      <c r="F52" s="119">
        <v>65</v>
      </c>
      <c r="G52" s="61" t="s">
        <v>107</v>
      </c>
      <c r="H52" s="265">
        <f>SUM(H50:H51)</f>
        <v>0</v>
      </c>
    </row>
    <row r="53" spans="1:8" x14ac:dyDescent="0.2">
      <c r="A53" s="135"/>
      <c r="B53" s="128"/>
      <c r="C53" s="41"/>
      <c r="D53" s="264"/>
      <c r="E53" s="264"/>
      <c r="F53" s="261"/>
      <c r="G53" s="262"/>
      <c r="H53" s="263"/>
    </row>
    <row r="54" spans="1:8" x14ac:dyDescent="0.2">
      <c r="A54" s="119">
        <v>36</v>
      </c>
      <c r="B54" s="67" t="s">
        <v>109</v>
      </c>
      <c r="C54" s="40">
        <f>+C32+C44-C52</f>
        <v>1629028</v>
      </c>
      <c r="D54" s="264"/>
      <c r="E54" s="264"/>
      <c r="F54" s="119">
        <v>66</v>
      </c>
      <c r="G54" s="61" t="s">
        <v>109</v>
      </c>
      <c r="H54" s="62">
        <f>+H44+H47-H52</f>
        <v>252921</v>
      </c>
    </row>
    <row r="55" spans="1:8" ht="13.5" thickBot="1" x14ac:dyDescent="0.25">
      <c r="A55" s="138"/>
      <c r="B55" s="139"/>
      <c r="C55" s="266"/>
      <c r="D55" s="264"/>
      <c r="E55" s="264"/>
      <c r="F55" s="267"/>
      <c r="G55" s="268"/>
      <c r="H55" s="269"/>
    </row>
    <row r="56" spans="1:8" x14ac:dyDescent="0.2">
      <c r="D56" s="128"/>
      <c r="E56" s="128"/>
    </row>
    <row r="57" spans="1:8" x14ac:dyDescent="0.2">
      <c r="B57" s="24"/>
      <c r="C57" s="42"/>
      <c r="D57" s="264"/>
      <c r="E57" s="264"/>
      <c r="H57" s="13"/>
    </row>
    <row r="58" spans="1:8" s="47" customFormat="1" x14ac:dyDescent="0.2">
      <c r="A58" s="301" t="s">
        <v>345</v>
      </c>
      <c r="B58" s="303"/>
      <c r="C58" s="24" t="s">
        <v>347</v>
      </c>
      <c r="D58" s="42"/>
      <c r="E58" s="42"/>
      <c r="G58" s="24" t="s">
        <v>46</v>
      </c>
    </row>
    <row r="59" spans="1:8" s="74" customFormat="1" ht="15" customHeight="1" x14ac:dyDescent="0.2">
      <c r="A59" s="47"/>
      <c r="B59" s="24"/>
      <c r="C59" s="24"/>
      <c r="D59" s="24"/>
      <c r="E59" s="24"/>
      <c r="F59" s="47"/>
      <c r="G59" s="24"/>
      <c r="H59" s="13"/>
    </row>
    <row r="60" spans="1:8" s="74" customFormat="1" ht="15" customHeight="1" x14ac:dyDescent="0.2">
      <c r="A60" s="301" t="s">
        <v>346</v>
      </c>
      <c r="B60" s="303"/>
      <c r="C60" s="284" t="s">
        <v>347</v>
      </c>
      <c r="D60" s="24"/>
      <c r="E60" s="24"/>
      <c r="F60" s="24"/>
      <c r="G60" s="24" t="s">
        <v>46</v>
      </c>
    </row>
    <row r="61" spans="1:8" s="74" customFormat="1" ht="15" customHeight="1" x14ac:dyDescent="0.2">
      <c r="A61" s="47"/>
      <c r="B61" s="24"/>
      <c r="C61" s="24"/>
      <c r="D61" s="24"/>
      <c r="E61" s="24"/>
      <c r="F61" s="24"/>
      <c r="G61" s="24"/>
    </row>
    <row r="62" spans="1:8" s="74" customFormat="1" ht="15" customHeight="1" x14ac:dyDescent="0.2">
      <c r="A62" s="301" t="s">
        <v>324</v>
      </c>
      <c r="B62" s="303"/>
      <c r="C62" s="284" t="s">
        <v>135</v>
      </c>
      <c r="D62" s="24"/>
      <c r="E62" s="24"/>
      <c r="F62" s="24"/>
      <c r="G62" s="24" t="s">
        <v>46</v>
      </c>
    </row>
    <row r="63" spans="1:8" s="74" customFormat="1" ht="15" customHeight="1" x14ac:dyDescent="0.2">
      <c r="A63" s="196"/>
      <c r="B63" s="76"/>
      <c r="D63" s="24"/>
      <c r="E63" s="24"/>
      <c r="F63" s="24"/>
      <c r="H63" s="46"/>
    </row>
    <row r="64" spans="1:8" s="74" customFormat="1" ht="15" customHeight="1" x14ac:dyDescent="0.2">
      <c r="A64" s="196"/>
      <c r="F64" s="24"/>
      <c r="G64" s="24"/>
      <c r="H64" s="92"/>
    </row>
    <row r="65" spans="1:8" s="74" customFormat="1" ht="15" customHeight="1" x14ac:dyDescent="0.2">
      <c r="A65" s="34"/>
      <c r="B65" s="211"/>
      <c r="C65" s="34"/>
      <c r="F65" s="24"/>
      <c r="G65" s="24"/>
      <c r="H65" s="92"/>
    </row>
    <row r="66" spans="1:8" s="47" customFormat="1" ht="17.25" customHeight="1" x14ac:dyDescent="0.2">
      <c r="A66" s="122"/>
      <c r="B66" s="34"/>
      <c r="C66" s="34"/>
      <c r="D66" s="24"/>
      <c r="E66" s="24"/>
      <c r="F66" s="74"/>
      <c r="G66" s="74"/>
      <c r="H66" s="74"/>
    </row>
    <row r="67" spans="1:8" s="47" customFormat="1" x14ac:dyDescent="0.2">
      <c r="A67" s="301"/>
      <c r="B67" s="302"/>
      <c r="C67" s="24"/>
      <c r="D67" s="24"/>
      <c r="E67" s="24"/>
      <c r="F67" s="74"/>
      <c r="G67" s="74"/>
      <c r="H67" s="74"/>
    </row>
    <row r="68" spans="1:8" s="47" customFormat="1" x14ac:dyDescent="0.2">
      <c r="A68" s="122"/>
      <c r="B68" s="24"/>
      <c r="C68" s="24"/>
      <c r="D68" s="24"/>
      <c r="E68" s="24"/>
      <c r="F68" s="122"/>
      <c r="G68" s="74"/>
      <c r="H68" s="74"/>
    </row>
    <row r="69" spans="1:8" x14ac:dyDescent="0.2">
      <c r="A69" s="301"/>
      <c r="B69" s="302"/>
      <c r="C69" s="24"/>
      <c r="D69" s="34"/>
      <c r="E69" s="34"/>
      <c r="F69" s="34"/>
      <c r="G69" s="34"/>
    </row>
    <row r="70" spans="1:8" ht="5.25" customHeight="1" x14ac:dyDescent="0.2">
      <c r="B70" s="24"/>
      <c r="C70" s="24"/>
      <c r="D70" s="34"/>
      <c r="E70" s="34"/>
      <c r="F70" s="24"/>
      <c r="G70" s="24"/>
    </row>
    <row r="71" spans="1:8" x14ac:dyDescent="0.2">
      <c r="A71" s="301"/>
      <c r="B71" s="302"/>
      <c r="C71" s="24"/>
      <c r="D71" s="24"/>
      <c r="E71" s="24"/>
      <c r="F71" s="24"/>
      <c r="G71" s="24"/>
    </row>
    <row r="72" spans="1:8" ht="6" customHeight="1" x14ac:dyDescent="0.2">
      <c r="D72" s="24"/>
      <c r="E72" s="24"/>
      <c r="F72" s="24"/>
      <c r="G72" s="24"/>
    </row>
    <row r="73" spans="1:8" x14ac:dyDescent="0.2">
      <c r="D73" s="24"/>
      <c r="E73" s="24"/>
      <c r="F73" s="24"/>
      <c r="G73" s="24"/>
    </row>
    <row r="74" spans="1:8" ht="8.25" customHeight="1" x14ac:dyDescent="0.2">
      <c r="D74" s="24"/>
      <c r="E74" s="24"/>
      <c r="F74" s="24"/>
      <c r="G74" s="24"/>
    </row>
    <row r="75" spans="1:8" x14ac:dyDescent="0.2">
      <c r="D75" s="24"/>
      <c r="E75" s="24"/>
    </row>
  </sheetData>
  <mergeCells count="11">
    <mergeCell ref="A69:B69"/>
    <mergeCell ref="A71:B71"/>
    <mergeCell ref="A7:H7"/>
    <mergeCell ref="A1:B1"/>
    <mergeCell ref="A2:B2"/>
    <mergeCell ref="B4:H4"/>
    <mergeCell ref="A6:H6"/>
    <mergeCell ref="A67:B67"/>
    <mergeCell ref="A58:B58"/>
    <mergeCell ref="A60:B60"/>
    <mergeCell ref="A62:B62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7" zoomScaleNormal="100" workbookViewId="0">
      <selection activeCell="D18" sqref="D18"/>
    </sheetView>
  </sheetViews>
  <sheetFormatPr defaultColWidth="9.28515625" defaultRowHeight="12.75" x14ac:dyDescent="0.2"/>
  <cols>
    <col min="1" max="1" width="3.42578125" style="122" customWidth="1"/>
    <col min="2" max="2" width="51.5703125" style="122" customWidth="1"/>
    <col min="3" max="3" width="4" style="122" customWidth="1"/>
    <col min="4" max="4" width="17.28515625" style="122" customWidth="1"/>
    <col min="5" max="5" width="7" style="122" customWidth="1"/>
    <col min="6" max="6" width="5.5703125" style="122" customWidth="1"/>
    <col min="7" max="7" width="0.28515625" style="122" customWidth="1"/>
    <col min="8" max="8" width="11" style="122" customWidth="1"/>
    <col min="9" max="16384" width="9.28515625" style="122"/>
  </cols>
  <sheetData>
    <row r="1" spans="1:8" x14ac:dyDescent="0.2">
      <c r="A1" s="45" t="s">
        <v>0</v>
      </c>
      <c r="B1" s="92"/>
      <c r="C1" s="24"/>
      <c r="D1" s="46" t="s">
        <v>47</v>
      </c>
      <c r="E1" s="46"/>
    </row>
    <row r="2" spans="1:8" x14ac:dyDescent="0.2">
      <c r="A2" s="45" t="s">
        <v>128</v>
      </c>
      <c r="B2" s="45"/>
      <c r="C2" s="24"/>
      <c r="D2" s="46" t="s">
        <v>134</v>
      </c>
      <c r="E2" s="75">
        <f>'P1 - Přehled'!H2</f>
        <v>1420</v>
      </c>
    </row>
    <row r="3" spans="1:8" x14ac:dyDescent="0.2">
      <c r="A3" s="24"/>
      <c r="B3" s="24"/>
      <c r="C3" s="24"/>
      <c r="D3" s="24"/>
      <c r="E3" s="24"/>
    </row>
    <row r="4" spans="1:8" x14ac:dyDescent="0.2">
      <c r="A4" s="298" t="s">
        <v>316</v>
      </c>
      <c r="B4" s="298"/>
      <c r="C4" s="298"/>
      <c r="D4" s="298"/>
      <c r="E4" s="298"/>
    </row>
    <row r="5" spans="1:8" x14ac:dyDescent="0.2">
      <c r="A5" s="307" t="s">
        <v>249</v>
      </c>
      <c r="B5" s="308"/>
      <c r="C5" s="308"/>
      <c r="D5" s="308"/>
      <c r="E5" s="308"/>
    </row>
    <row r="6" spans="1:8" x14ac:dyDescent="0.2">
      <c r="A6" s="297"/>
      <c r="B6" s="303"/>
      <c r="C6" s="303"/>
      <c r="D6" s="303"/>
      <c r="E6" s="303"/>
      <c r="F6" s="303"/>
      <c r="G6" s="303"/>
      <c r="H6" s="303"/>
    </row>
    <row r="7" spans="1:8" ht="37.5" customHeight="1" x14ac:dyDescent="0.2">
      <c r="A7" s="299" t="str">
        <f>'P1 - Přehled'!A6:H6</f>
        <v>Střední průmyslová škola stavební Liberec 1, Sokolovské náměstí 14, příspěvková organizace</v>
      </c>
      <c r="B7" s="309"/>
      <c r="C7" s="309"/>
      <c r="D7" s="309"/>
      <c r="E7" s="309"/>
      <c r="F7" s="213"/>
      <c r="G7" s="212"/>
      <c r="H7" s="213"/>
    </row>
    <row r="8" spans="1:8" x14ac:dyDescent="0.2">
      <c r="A8" s="297"/>
      <c r="B8" s="303"/>
      <c r="C8" s="303"/>
      <c r="D8" s="303"/>
      <c r="E8" s="303"/>
      <c r="F8" s="303"/>
      <c r="G8" s="303"/>
      <c r="H8" s="303"/>
    </row>
    <row r="9" spans="1:8" ht="13.5" thickBot="1" x14ac:dyDescent="0.25">
      <c r="A9" s="304" t="s">
        <v>48</v>
      </c>
      <c r="B9" s="304"/>
      <c r="C9" s="304"/>
      <c r="D9" s="46" t="s">
        <v>126</v>
      </c>
      <c r="E9" s="24"/>
    </row>
    <row r="10" spans="1:8" x14ac:dyDescent="0.2">
      <c r="A10" s="93">
        <v>1</v>
      </c>
      <c r="B10" s="94" t="s">
        <v>49</v>
      </c>
      <c r="C10" s="95"/>
      <c r="D10" s="113">
        <v>110000</v>
      </c>
      <c r="E10" s="24"/>
    </row>
    <row r="11" spans="1:8" x14ac:dyDescent="0.2">
      <c r="A11" s="96">
        <v>2</v>
      </c>
      <c r="B11" s="97" t="s">
        <v>50</v>
      </c>
      <c r="C11" s="98"/>
      <c r="D11" s="41">
        <v>5304170</v>
      </c>
      <c r="E11" s="24"/>
    </row>
    <row r="12" spans="1:8" x14ac:dyDescent="0.2">
      <c r="A12" s="96"/>
      <c r="B12" s="97" t="s">
        <v>280</v>
      </c>
      <c r="C12" s="98"/>
      <c r="D12" s="41"/>
      <c r="E12" s="24"/>
    </row>
    <row r="13" spans="1:8" x14ac:dyDescent="0.2">
      <c r="A13" s="96">
        <v>3</v>
      </c>
      <c r="B13" s="99" t="s">
        <v>287</v>
      </c>
      <c r="C13" s="98"/>
      <c r="D13" s="41">
        <f>SUM(D30:D36)</f>
        <v>2792590</v>
      </c>
      <c r="E13" s="24"/>
    </row>
    <row r="14" spans="1:8" x14ac:dyDescent="0.2">
      <c r="A14" s="96">
        <v>4</v>
      </c>
      <c r="B14" s="99" t="s">
        <v>54</v>
      </c>
      <c r="C14" s="98"/>
      <c r="D14" s="41">
        <v>10000</v>
      </c>
    </row>
    <row r="15" spans="1:8" x14ac:dyDescent="0.2">
      <c r="A15" s="96">
        <v>5</v>
      </c>
      <c r="B15" s="97" t="s">
        <v>122</v>
      </c>
      <c r="C15" s="98"/>
      <c r="D15" s="41">
        <v>42</v>
      </c>
      <c r="E15" s="24"/>
    </row>
    <row r="16" spans="1:8" x14ac:dyDescent="0.2">
      <c r="A16" s="96">
        <v>6</v>
      </c>
      <c r="B16" s="97" t="s">
        <v>51</v>
      </c>
      <c r="C16" s="98"/>
      <c r="D16" s="41">
        <v>0</v>
      </c>
      <c r="E16" s="24"/>
    </row>
    <row r="17" spans="1:5" x14ac:dyDescent="0.2">
      <c r="A17" s="96"/>
      <c r="B17" s="97"/>
      <c r="C17" s="98"/>
      <c r="D17" s="41"/>
      <c r="E17" s="24"/>
    </row>
    <row r="18" spans="1:5" x14ac:dyDescent="0.2">
      <c r="A18" s="96">
        <v>7</v>
      </c>
      <c r="B18" s="97" t="s">
        <v>52</v>
      </c>
      <c r="C18" s="98"/>
      <c r="D18" s="66">
        <f>'P2 - Bilance'!H32</f>
        <v>765431</v>
      </c>
      <c r="E18" s="24"/>
    </row>
    <row r="19" spans="1:5" x14ac:dyDescent="0.2">
      <c r="A19" s="96">
        <v>8</v>
      </c>
      <c r="B19" s="99" t="s">
        <v>239</v>
      </c>
      <c r="C19" s="98"/>
      <c r="D19" s="66">
        <f>'P2 - Bilance'!C50</f>
        <v>0</v>
      </c>
      <c r="E19" s="24"/>
    </row>
    <row r="20" spans="1:5" x14ac:dyDescent="0.2">
      <c r="A20" s="96">
        <v>9</v>
      </c>
      <c r="B20" s="99" t="s">
        <v>53</v>
      </c>
      <c r="C20" s="98"/>
      <c r="D20" s="41">
        <f>'P2 - Bilance'!H52</f>
        <v>0</v>
      </c>
      <c r="E20" s="24"/>
    </row>
    <row r="21" spans="1:5" x14ac:dyDescent="0.2">
      <c r="A21" s="96">
        <v>10</v>
      </c>
      <c r="B21" s="97" t="s">
        <v>281</v>
      </c>
      <c r="C21" s="98"/>
      <c r="D21" s="41">
        <f>'P2 - Bilance'!C46+'P2 - Bilance'!C47</f>
        <v>0</v>
      </c>
      <c r="E21" s="24"/>
    </row>
    <row r="22" spans="1:5" x14ac:dyDescent="0.2">
      <c r="A22" s="96"/>
      <c r="C22" s="98"/>
      <c r="D22" s="41"/>
      <c r="E22" s="24"/>
    </row>
    <row r="23" spans="1:5" x14ac:dyDescent="0.2">
      <c r="A23" s="96" t="s">
        <v>275</v>
      </c>
      <c r="B23" s="97" t="s">
        <v>339</v>
      </c>
      <c r="C23" s="98"/>
      <c r="D23" s="195">
        <v>1000000</v>
      </c>
      <c r="E23" s="24"/>
    </row>
    <row r="24" spans="1:5" x14ac:dyDescent="0.2">
      <c r="A24" s="96" t="s">
        <v>276</v>
      </c>
      <c r="B24" s="97"/>
      <c r="C24" s="98"/>
      <c r="D24" s="195"/>
      <c r="E24" s="24"/>
    </row>
    <row r="25" spans="1:5" x14ac:dyDescent="0.2">
      <c r="A25" s="96" t="s">
        <v>285</v>
      </c>
      <c r="B25" s="97" t="s">
        <v>264</v>
      </c>
      <c r="C25" s="98"/>
      <c r="D25" s="195">
        <v>0</v>
      </c>
      <c r="E25" s="24"/>
    </row>
    <row r="26" spans="1:5" x14ac:dyDescent="0.2">
      <c r="A26" s="221" t="s">
        <v>286</v>
      </c>
      <c r="B26" s="97"/>
      <c r="C26" s="98"/>
      <c r="D26" s="195"/>
      <c r="E26" s="24"/>
    </row>
    <row r="27" spans="1:5" ht="13.5" thickBot="1" x14ac:dyDescent="0.25">
      <c r="A27" s="100">
        <v>13</v>
      </c>
      <c r="B27" s="101" t="s">
        <v>55</v>
      </c>
      <c r="C27" s="101"/>
      <c r="D27" s="121">
        <v>0</v>
      </c>
      <c r="E27" s="24"/>
    </row>
    <row r="28" spans="1:5" x14ac:dyDescent="0.2">
      <c r="A28" s="43"/>
      <c r="B28" s="131"/>
      <c r="C28" s="131"/>
      <c r="D28" s="43"/>
      <c r="E28" s="24"/>
    </row>
    <row r="29" spans="1:5" ht="13.5" thickBot="1" x14ac:dyDescent="0.25">
      <c r="A29" s="305" t="s">
        <v>273</v>
      </c>
      <c r="B29" s="305"/>
      <c r="C29" s="305"/>
      <c r="D29" s="102" t="s">
        <v>126</v>
      </c>
      <c r="E29" s="24"/>
    </row>
    <row r="30" spans="1:5" x14ac:dyDescent="0.2">
      <c r="A30" s="103">
        <v>14</v>
      </c>
      <c r="B30" s="271" t="s">
        <v>325</v>
      </c>
      <c r="C30" s="95"/>
      <c r="D30" s="113">
        <v>683650</v>
      </c>
      <c r="E30" s="24"/>
    </row>
    <row r="31" spans="1:5" x14ac:dyDescent="0.2">
      <c r="A31" s="96">
        <v>15</v>
      </c>
      <c r="B31" s="282" t="s">
        <v>336</v>
      </c>
      <c r="C31" s="98"/>
      <c r="D31" s="241">
        <v>1820940</v>
      </c>
      <c r="E31" s="24"/>
    </row>
    <row r="32" spans="1:5" x14ac:dyDescent="0.2">
      <c r="A32" s="96">
        <v>16</v>
      </c>
      <c r="B32" s="270" t="s">
        <v>337</v>
      </c>
      <c r="C32" s="98"/>
      <c r="D32" s="117">
        <v>8000</v>
      </c>
      <c r="E32" s="24"/>
    </row>
    <row r="33" spans="1:6" x14ac:dyDescent="0.2">
      <c r="A33" s="96">
        <v>17</v>
      </c>
      <c r="B33" s="270" t="s">
        <v>338</v>
      </c>
      <c r="C33" s="98"/>
      <c r="D33" s="117">
        <v>280000</v>
      </c>
      <c r="E33" s="24"/>
    </row>
    <row r="34" spans="1:6" x14ac:dyDescent="0.2">
      <c r="A34" s="96">
        <v>18</v>
      </c>
      <c r="B34" s="104"/>
      <c r="C34" s="98"/>
      <c r="D34" s="117"/>
      <c r="E34" s="24"/>
    </row>
    <row r="35" spans="1:6" x14ac:dyDescent="0.2">
      <c r="A35" s="96">
        <v>19</v>
      </c>
      <c r="B35" s="104"/>
      <c r="C35" s="98"/>
      <c r="D35" s="117"/>
      <c r="E35" s="24"/>
    </row>
    <row r="36" spans="1:6" ht="13.5" thickBot="1" x14ac:dyDescent="0.25">
      <c r="A36" s="222">
        <v>20</v>
      </c>
      <c r="B36" s="223"/>
      <c r="C36" s="101"/>
      <c r="D36" s="121"/>
      <c r="E36" s="24"/>
    </row>
    <row r="37" spans="1:6" x14ac:dyDescent="0.2">
      <c r="A37" s="43"/>
      <c r="B37" s="43"/>
      <c r="C37" s="43"/>
      <c r="D37" s="43"/>
      <c r="E37" s="24"/>
    </row>
    <row r="38" spans="1:6" ht="13.5" thickBot="1" x14ac:dyDescent="0.25">
      <c r="A38" s="43"/>
      <c r="B38" s="306" t="s">
        <v>56</v>
      </c>
      <c r="C38" s="306"/>
      <c r="D38" s="102" t="s">
        <v>126</v>
      </c>
      <c r="E38" s="24"/>
    </row>
    <row r="39" spans="1:6" x14ac:dyDescent="0.2">
      <c r="A39" s="207">
        <v>21</v>
      </c>
      <c r="B39" s="107" t="s">
        <v>76</v>
      </c>
      <c r="C39" s="95"/>
      <c r="D39" s="113">
        <v>0</v>
      </c>
      <c r="E39" s="6"/>
    </row>
    <row r="40" spans="1:6" s="74" customFormat="1" ht="15" customHeight="1" x14ac:dyDescent="0.2">
      <c r="A40" s="206">
        <v>22</v>
      </c>
      <c r="B40" s="110" t="s">
        <v>288</v>
      </c>
      <c r="C40" s="98"/>
      <c r="D40" s="154">
        <v>90000</v>
      </c>
      <c r="E40" s="45"/>
    </row>
    <row r="41" spans="1:6" s="74" customFormat="1" ht="15" customHeight="1" x14ac:dyDescent="0.2">
      <c r="A41" s="96">
        <v>23</v>
      </c>
      <c r="B41" s="104" t="s">
        <v>265</v>
      </c>
      <c r="C41" s="98"/>
      <c r="D41" s="41">
        <v>0</v>
      </c>
      <c r="E41" s="24"/>
    </row>
    <row r="42" spans="1:6" s="74" customFormat="1" ht="15" customHeight="1" thickBot="1" x14ac:dyDescent="0.25">
      <c r="A42" s="105">
        <v>24</v>
      </c>
      <c r="B42" s="108" t="s">
        <v>130</v>
      </c>
      <c r="C42" s="101"/>
      <c r="D42" s="147">
        <v>0</v>
      </c>
      <c r="E42" s="45"/>
    </row>
    <row r="43" spans="1:6" s="74" customFormat="1" ht="15" customHeight="1" x14ac:dyDescent="0.2">
      <c r="A43" s="109"/>
      <c r="B43" s="44"/>
      <c r="C43" s="43"/>
      <c r="D43" s="43"/>
      <c r="E43" s="24"/>
    </row>
    <row r="44" spans="1:6" s="74" customFormat="1" ht="15" customHeight="1" thickBot="1" x14ac:dyDescent="0.25">
      <c r="A44" s="306" t="s">
        <v>127</v>
      </c>
      <c r="B44" s="306"/>
      <c r="C44" s="306"/>
      <c r="D44" s="306"/>
      <c r="E44" s="45"/>
    </row>
    <row r="45" spans="1:6" s="74" customFormat="1" ht="15" customHeight="1" x14ac:dyDescent="0.2">
      <c r="A45" s="103">
        <v>25</v>
      </c>
      <c r="B45" s="94" t="s">
        <v>291</v>
      </c>
      <c r="C45" s="95"/>
      <c r="D45" s="146">
        <v>0</v>
      </c>
    </row>
    <row r="46" spans="1:6" s="74" customFormat="1" ht="15" customHeight="1" x14ac:dyDescent="0.2">
      <c r="A46" s="96">
        <v>26</v>
      </c>
      <c r="B46" s="110"/>
      <c r="C46" s="98"/>
      <c r="D46" s="66"/>
      <c r="E46" s="92"/>
    </row>
    <row r="47" spans="1:6" ht="13.5" thickBot="1" x14ac:dyDescent="0.25">
      <c r="A47" s="105">
        <v>27</v>
      </c>
      <c r="B47" s="106"/>
      <c r="C47" s="101"/>
      <c r="D47" s="147"/>
      <c r="E47" s="24"/>
      <c r="F47" s="24"/>
    </row>
    <row r="48" spans="1:6" x14ac:dyDescent="0.2">
      <c r="A48" s="24"/>
      <c r="B48" s="6"/>
      <c r="C48" s="6"/>
      <c r="D48" s="6"/>
      <c r="E48" s="45"/>
    </row>
    <row r="49" spans="1:5" x14ac:dyDescent="0.2">
      <c r="A49" s="45" t="s">
        <v>348</v>
      </c>
      <c r="B49" s="45"/>
      <c r="C49" s="45"/>
      <c r="D49" s="45"/>
      <c r="E49" s="45"/>
    </row>
    <row r="50" spans="1:5" ht="15" customHeight="1" x14ac:dyDescent="0.2">
      <c r="A50" s="24"/>
      <c r="B50" s="24"/>
      <c r="C50" s="24"/>
      <c r="D50" s="24"/>
    </row>
    <row r="51" spans="1:5" ht="15" customHeight="1" x14ac:dyDescent="0.2">
      <c r="A51" s="45" t="s">
        <v>349</v>
      </c>
      <c r="B51" s="45"/>
      <c r="C51" s="45"/>
      <c r="D51" s="45"/>
    </row>
    <row r="52" spans="1:5" ht="15" customHeight="1" x14ac:dyDescent="0.2">
      <c r="A52" s="24"/>
      <c r="B52" s="24"/>
      <c r="C52" s="24"/>
      <c r="D52" s="24"/>
    </row>
    <row r="53" spans="1:5" ht="15" customHeight="1" x14ac:dyDescent="0.2">
      <c r="A53" s="45" t="s">
        <v>351</v>
      </c>
      <c r="B53" s="45"/>
      <c r="C53" s="45"/>
      <c r="D53" s="45"/>
    </row>
    <row r="54" spans="1:5" x14ac:dyDescent="0.2">
      <c r="A54" s="74"/>
      <c r="B54" s="74"/>
      <c r="C54" s="74"/>
      <c r="D54" s="74"/>
    </row>
    <row r="55" spans="1:5" x14ac:dyDescent="0.2">
      <c r="A55" s="92"/>
      <c r="B55" s="92"/>
      <c r="C55" s="92"/>
      <c r="D55" s="92"/>
    </row>
    <row r="56" spans="1:5" x14ac:dyDescent="0.2">
      <c r="A56" s="24"/>
      <c r="B56" s="76"/>
      <c r="C56" s="24"/>
      <c r="D56" s="24"/>
    </row>
    <row r="57" spans="1:5" x14ac:dyDescent="0.2">
      <c r="A57" s="45"/>
      <c r="B57" s="45"/>
      <c r="C57" s="45"/>
      <c r="D57" s="45"/>
    </row>
    <row r="58" spans="1:5" x14ac:dyDescent="0.2">
      <c r="A58" s="45"/>
      <c r="B58" s="45"/>
      <c r="C58" s="45"/>
      <c r="D58" s="45"/>
    </row>
  </sheetData>
  <mergeCells count="9">
    <mergeCell ref="A4:E4"/>
    <mergeCell ref="A9:C9"/>
    <mergeCell ref="A29:C29"/>
    <mergeCell ref="A8:H8"/>
    <mergeCell ref="A44:D44"/>
    <mergeCell ref="B38:C38"/>
    <mergeCell ref="A5:E5"/>
    <mergeCell ref="A6:H6"/>
    <mergeCell ref="A7:E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5"/>
  <sheetViews>
    <sheetView zoomScaleNormal="100" workbookViewId="0">
      <selection activeCell="M56" sqref="M56"/>
    </sheetView>
  </sheetViews>
  <sheetFormatPr defaultColWidth="9.28515625" defaultRowHeight="12.75" x14ac:dyDescent="0.2"/>
  <cols>
    <col min="1" max="1" width="35.85546875" style="129" customWidth="1"/>
    <col min="2" max="5" width="17.5703125" style="129" customWidth="1"/>
    <col min="6" max="6" width="7.42578125" style="129" customWidth="1"/>
    <col min="7" max="7" width="10.5703125" style="129" customWidth="1"/>
    <col min="8" max="8" width="2.42578125" style="129" customWidth="1"/>
    <col min="9" max="16384" width="9.28515625" style="129"/>
  </cols>
  <sheetData>
    <row r="1" spans="1:8" x14ac:dyDescent="0.2">
      <c r="A1" s="80" t="s">
        <v>0</v>
      </c>
      <c r="E1" s="81" t="s">
        <v>57</v>
      </c>
    </row>
    <row r="2" spans="1:8" x14ac:dyDescent="0.2">
      <c r="A2" s="80" t="s">
        <v>128</v>
      </c>
      <c r="E2" s="81" t="s">
        <v>134</v>
      </c>
      <c r="F2" s="219">
        <f>'P1 - Přehled'!H2</f>
        <v>1420</v>
      </c>
    </row>
    <row r="3" spans="1:8" x14ac:dyDescent="0.2">
      <c r="A3" s="315" t="s">
        <v>319</v>
      </c>
      <c r="B3" s="315"/>
      <c r="C3" s="315"/>
      <c r="D3" s="315"/>
      <c r="E3" s="315"/>
      <c r="F3" s="315"/>
    </row>
    <row r="4" spans="1:8" x14ac:dyDescent="0.2">
      <c r="A4" s="82"/>
      <c r="B4" s="82"/>
      <c r="C4" s="82"/>
      <c r="D4" s="82"/>
      <c r="E4" s="82"/>
      <c r="F4" s="82"/>
    </row>
    <row r="5" spans="1:8" ht="39" customHeight="1" x14ac:dyDescent="0.2">
      <c r="A5" s="299" t="str">
        <f>'P1 - Přehled'!A6:H6</f>
        <v>Střední průmyslová škola stavební Liberec 1, Sokolovské náměstí 14, příspěvková organizace</v>
      </c>
      <c r="B5" s="309"/>
      <c r="C5" s="309"/>
      <c r="D5" s="309"/>
      <c r="E5" s="309"/>
      <c r="F5" s="309"/>
      <c r="G5" s="213"/>
      <c r="H5" s="213"/>
    </row>
    <row r="6" spans="1:8" x14ac:dyDescent="0.2">
      <c r="A6" s="130"/>
      <c r="B6" s="130"/>
      <c r="C6" s="130"/>
      <c r="D6" s="130"/>
      <c r="E6" s="130"/>
      <c r="F6" s="130"/>
    </row>
    <row r="7" spans="1:8" x14ac:dyDescent="0.2">
      <c r="A7" s="315" t="s">
        <v>132</v>
      </c>
      <c r="B7" s="315"/>
      <c r="C7" s="315"/>
      <c r="D7" s="315"/>
      <c r="E7" s="315"/>
      <c r="F7" s="315"/>
    </row>
    <row r="8" spans="1:8" x14ac:dyDescent="0.2">
      <c r="A8" s="312" t="s">
        <v>58</v>
      </c>
      <c r="B8" s="313" t="s">
        <v>59</v>
      </c>
      <c r="C8" s="83" t="s">
        <v>240</v>
      </c>
      <c r="D8" s="83" t="s">
        <v>250</v>
      </c>
      <c r="E8" s="208" t="s">
        <v>126</v>
      </c>
      <c r="F8" s="84"/>
      <c r="G8" s="85"/>
      <c r="H8" s="85"/>
    </row>
    <row r="9" spans="1:8" x14ac:dyDescent="0.2">
      <c r="A9" s="312" t="s">
        <v>129</v>
      </c>
      <c r="B9" s="313">
        <f>SUM(B10:B12)</f>
        <v>0</v>
      </c>
      <c r="C9" s="87">
        <f>SUM(C10:C12)</f>
        <v>0</v>
      </c>
      <c r="D9" s="87">
        <f>SUM(D10:D12)</f>
        <v>0</v>
      </c>
      <c r="E9" s="318" t="s">
        <v>60</v>
      </c>
      <c r="F9" s="318"/>
      <c r="G9" s="85"/>
    </row>
    <row r="10" spans="1:8" x14ac:dyDescent="0.2">
      <c r="A10" s="312"/>
      <c r="B10" s="313"/>
      <c r="C10" s="90"/>
      <c r="D10" s="88"/>
      <c r="E10" s="318" t="s">
        <v>131</v>
      </c>
      <c r="F10" s="318"/>
      <c r="G10" s="85"/>
    </row>
    <row r="11" spans="1:8" x14ac:dyDescent="0.2">
      <c r="A11" s="312"/>
      <c r="B11" s="313"/>
      <c r="C11" s="90"/>
      <c r="D11" s="88"/>
      <c r="E11" s="318"/>
      <c r="F11" s="318"/>
      <c r="G11" s="85"/>
    </row>
    <row r="12" spans="1:8" x14ac:dyDescent="0.2">
      <c r="A12" s="312"/>
      <c r="B12" s="313"/>
      <c r="C12" s="90"/>
      <c r="D12" s="88"/>
      <c r="E12" s="85"/>
      <c r="F12" s="85"/>
      <c r="G12" s="85"/>
    </row>
    <row r="13" spans="1:8" x14ac:dyDescent="0.2">
      <c r="A13" s="85"/>
      <c r="B13" s="85"/>
      <c r="C13" s="85"/>
      <c r="D13" s="85"/>
      <c r="E13" s="85"/>
      <c r="F13" s="81"/>
      <c r="G13" s="85"/>
    </row>
    <row r="14" spans="1:8" x14ac:dyDescent="0.2">
      <c r="A14" s="315" t="s">
        <v>269</v>
      </c>
      <c r="B14" s="315"/>
      <c r="C14" s="315"/>
      <c r="D14" s="315"/>
      <c r="E14" s="315"/>
      <c r="F14" s="315"/>
      <c r="G14" s="85"/>
    </row>
    <row r="15" spans="1:8" x14ac:dyDescent="0.2">
      <c r="A15" s="319" t="s">
        <v>58</v>
      </c>
      <c r="B15" s="320"/>
      <c r="C15" s="83" t="s">
        <v>240</v>
      </c>
      <c r="D15" s="83" t="s">
        <v>294</v>
      </c>
    </row>
    <row r="16" spans="1:8" x14ac:dyDescent="0.2">
      <c r="A16" s="312" t="s">
        <v>61</v>
      </c>
      <c r="B16" s="313"/>
      <c r="C16" s="87">
        <f>SUM(C17:C20)</f>
        <v>0</v>
      </c>
      <c r="D16" s="228" t="s">
        <v>303</v>
      </c>
    </row>
    <row r="17" spans="1:7" x14ac:dyDescent="0.2">
      <c r="A17" s="314"/>
      <c r="B17" s="313"/>
      <c r="C17" s="90"/>
      <c r="D17" s="226"/>
    </row>
    <row r="18" spans="1:7" x14ac:dyDescent="0.2">
      <c r="A18" s="314"/>
      <c r="B18" s="313"/>
      <c r="C18" s="90"/>
      <c r="D18" s="226"/>
    </row>
    <row r="19" spans="1:7" x14ac:dyDescent="0.2">
      <c r="A19" s="314"/>
      <c r="B19" s="313"/>
      <c r="C19" s="90"/>
      <c r="D19" s="226"/>
      <c r="E19" s="310"/>
      <c r="F19" s="311"/>
    </row>
    <row r="20" spans="1:7" x14ac:dyDescent="0.2">
      <c r="A20" s="314"/>
      <c r="B20" s="313"/>
      <c r="C20" s="90"/>
      <c r="D20" s="88"/>
    </row>
    <row r="21" spans="1:7" x14ac:dyDescent="0.2">
      <c r="A21" s="312" t="s">
        <v>62</v>
      </c>
      <c r="B21" s="313">
        <f>SUM(B22:B27)</f>
        <v>0</v>
      </c>
      <c r="C21" s="87">
        <f>SUM(C22:C27)</f>
        <v>0</v>
      </c>
      <c r="D21" s="228" t="s">
        <v>303</v>
      </c>
    </row>
    <row r="22" spans="1:7" x14ac:dyDescent="0.2">
      <c r="A22" s="314"/>
      <c r="B22" s="313"/>
      <c r="C22" s="90"/>
      <c r="D22" s="88"/>
    </row>
    <row r="23" spans="1:7" x14ac:dyDescent="0.2">
      <c r="A23" s="314"/>
      <c r="B23" s="313"/>
      <c r="C23" s="90"/>
      <c r="D23" s="88"/>
    </row>
    <row r="24" spans="1:7" x14ac:dyDescent="0.2">
      <c r="A24" s="314"/>
      <c r="B24" s="313"/>
      <c r="C24" s="90"/>
      <c r="D24" s="88"/>
    </row>
    <row r="25" spans="1:7" x14ac:dyDescent="0.2">
      <c r="A25" s="314"/>
      <c r="B25" s="313"/>
      <c r="C25" s="90"/>
      <c r="D25" s="88"/>
    </row>
    <row r="26" spans="1:7" x14ac:dyDescent="0.2">
      <c r="A26" s="314"/>
      <c r="B26" s="313"/>
      <c r="C26" s="272"/>
      <c r="D26" s="88"/>
    </row>
    <row r="27" spans="1:7" x14ac:dyDescent="0.2">
      <c r="A27" s="314"/>
      <c r="B27" s="313"/>
      <c r="C27" s="90"/>
      <c r="D27" s="88"/>
    </row>
    <row r="28" spans="1:7" x14ac:dyDescent="0.2">
      <c r="A28" s="85"/>
      <c r="B28" s="85"/>
      <c r="C28" s="85"/>
      <c r="D28" s="91"/>
      <c r="E28" s="85"/>
      <c r="F28" s="85"/>
      <c r="G28" s="85"/>
    </row>
    <row r="29" spans="1:7" s="85" customFormat="1" ht="15" customHeight="1" x14ac:dyDescent="0.2">
      <c r="A29" s="85" t="s">
        <v>307</v>
      </c>
      <c r="B29" s="316" t="s">
        <v>342</v>
      </c>
      <c r="C29" s="316"/>
      <c r="D29" s="218" t="s">
        <v>347</v>
      </c>
      <c r="E29" s="85" t="s">
        <v>46</v>
      </c>
    </row>
    <row r="30" spans="1:7" s="85" customFormat="1" ht="15" customHeight="1" x14ac:dyDescent="0.2">
      <c r="B30" s="208"/>
      <c r="C30" s="208"/>
      <c r="D30" s="91"/>
    </row>
    <row r="31" spans="1:7" s="85" customFormat="1" ht="15" customHeight="1" x14ac:dyDescent="0.2">
      <c r="A31" s="85" t="s">
        <v>308</v>
      </c>
      <c r="B31" s="316" t="s">
        <v>343</v>
      </c>
      <c r="C31" s="316"/>
      <c r="D31" s="218" t="s">
        <v>347</v>
      </c>
      <c r="E31" s="85" t="s">
        <v>46</v>
      </c>
    </row>
    <row r="32" spans="1:7" s="85" customFormat="1" ht="15" customHeight="1" x14ac:dyDescent="0.2">
      <c r="B32" s="208"/>
      <c r="C32" s="208"/>
      <c r="D32" s="91"/>
    </row>
    <row r="33" spans="1:7" s="85" customFormat="1" ht="15" customHeight="1" x14ac:dyDescent="0.2">
      <c r="A33" s="85" t="s">
        <v>306</v>
      </c>
      <c r="B33" s="317" t="s">
        <v>270</v>
      </c>
      <c r="C33" s="317"/>
      <c r="D33" s="218" t="s">
        <v>135</v>
      </c>
      <c r="E33" s="85" t="s">
        <v>46</v>
      </c>
    </row>
    <row r="34" spans="1:7" x14ac:dyDescent="0.2">
      <c r="A34" s="85"/>
      <c r="B34" s="85"/>
      <c r="C34" s="85"/>
      <c r="D34" s="85"/>
      <c r="E34" s="85"/>
      <c r="F34" s="85"/>
      <c r="G34" s="85"/>
    </row>
    <row r="36" spans="1:7" x14ac:dyDescent="0.2">
      <c r="A36" s="80" t="s">
        <v>0</v>
      </c>
      <c r="E36" s="81" t="s">
        <v>57</v>
      </c>
    </row>
    <row r="37" spans="1:7" x14ac:dyDescent="0.2">
      <c r="A37" s="80" t="s">
        <v>128</v>
      </c>
      <c r="E37" s="81" t="s">
        <v>134</v>
      </c>
      <c r="F37" s="219">
        <f>'P1 - Přehled'!H2</f>
        <v>1420</v>
      </c>
    </row>
    <row r="38" spans="1:7" x14ac:dyDescent="0.2">
      <c r="A38" s="315" t="s">
        <v>317</v>
      </c>
      <c r="B38" s="315"/>
      <c r="C38" s="315"/>
      <c r="D38" s="315"/>
      <c r="E38" s="315"/>
      <c r="F38" s="315"/>
    </row>
    <row r="39" spans="1:7" x14ac:dyDescent="0.2">
      <c r="A39" s="82"/>
      <c r="B39" s="82"/>
      <c r="C39" s="82"/>
      <c r="D39" s="82"/>
      <c r="E39" s="82"/>
      <c r="F39" s="82"/>
    </row>
    <row r="40" spans="1:7" ht="39" customHeight="1" x14ac:dyDescent="0.2">
      <c r="A40" s="299" t="str">
        <f>'P1 - Přehled'!A6:H6</f>
        <v>Střední průmyslová škola stavební Liberec 1, Sokolovské náměstí 14, příspěvková organizace</v>
      </c>
      <c r="B40" s="309"/>
      <c r="C40" s="309"/>
      <c r="D40" s="309"/>
      <c r="E40" s="309"/>
      <c r="F40" s="309"/>
    </row>
    <row r="41" spans="1:7" x14ac:dyDescent="0.2">
      <c r="A41" s="130"/>
      <c r="B41" s="130"/>
      <c r="C41" s="130"/>
      <c r="D41" s="130"/>
      <c r="E41" s="130"/>
      <c r="F41" s="130"/>
    </row>
    <row r="42" spans="1:7" x14ac:dyDescent="0.2">
      <c r="A42" s="315" t="s">
        <v>295</v>
      </c>
      <c r="B42" s="315"/>
      <c r="C42" s="315"/>
      <c r="D42" s="315"/>
      <c r="E42" s="315"/>
      <c r="F42" s="315"/>
    </row>
    <row r="43" spans="1:7" x14ac:dyDescent="0.2">
      <c r="A43" s="83" t="s">
        <v>58</v>
      </c>
      <c r="B43" s="83" t="s">
        <v>294</v>
      </c>
      <c r="C43" s="83" t="s">
        <v>297</v>
      </c>
      <c r="D43" s="83" t="s">
        <v>298</v>
      </c>
      <c r="E43" s="83" t="s">
        <v>318</v>
      </c>
      <c r="F43" s="208" t="s">
        <v>126</v>
      </c>
      <c r="G43" s="84"/>
    </row>
    <row r="44" spans="1:7" x14ac:dyDescent="0.2">
      <c r="A44" s="86" t="s">
        <v>296</v>
      </c>
      <c r="B44" s="228" t="s">
        <v>303</v>
      </c>
      <c r="C44" s="87">
        <f>SUM(C45:C47)</f>
        <v>0</v>
      </c>
      <c r="D44" s="87">
        <f t="shared" ref="D44:E44" si="0">SUM(D45:D47)</f>
        <v>0</v>
      </c>
      <c r="E44" s="87">
        <f t="shared" si="0"/>
        <v>0</v>
      </c>
      <c r="F44" s="318"/>
      <c r="G44" s="318"/>
    </row>
    <row r="45" spans="1:7" x14ac:dyDescent="0.2">
      <c r="A45" s="88"/>
      <c r="B45" s="226"/>
      <c r="C45" s="90"/>
      <c r="D45" s="90"/>
      <c r="E45" s="88"/>
      <c r="F45" s="318"/>
      <c r="G45" s="318"/>
    </row>
    <row r="46" spans="1:7" x14ac:dyDescent="0.2">
      <c r="A46" s="88"/>
      <c r="B46" s="226"/>
      <c r="C46" s="90"/>
      <c r="D46" s="90"/>
      <c r="E46" s="88"/>
      <c r="F46" s="318"/>
      <c r="G46" s="318"/>
    </row>
    <row r="47" spans="1:7" x14ac:dyDescent="0.2">
      <c r="A47" s="88"/>
      <c r="B47" s="226"/>
      <c r="C47" s="90"/>
      <c r="D47" s="90"/>
      <c r="E47" s="88"/>
      <c r="F47" s="85"/>
      <c r="G47" s="85"/>
    </row>
    <row r="48" spans="1:7" x14ac:dyDescent="0.2">
      <c r="A48" s="85"/>
      <c r="B48" s="85"/>
      <c r="C48" s="85"/>
      <c r="D48" s="85"/>
      <c r="E48" s="85"/>
      <c r="F48" s="81"/>
    </row>
    <row r="49" spans="1:6" x14ac:dyDescent="0.2">
      <c r="A49" s="315" t="s">
        <v>299</v>
      </c>
      <c r="B49" s="315"/>
      <c r="C49" s="315"/>
      <c r="D49" s="315"/>
      <c r="E49" s="315"/>
      <c r="F49" s="315"/>
    </row>
    <row r="50" spans="1:6" ht="45" x14ac:dyDescent="0.2">
      <c r="A50" s="83" t="s">
        <v>58</v>
      </c>
      <c r="B50" s="83" t="s">
        <v>294</v>
      </c>
      <c r="C50" s="227" t="s">
        <v>300</v>
      </c>
      <c r="D50" s="227" t="s">
        <v>301</v>
      </c>
      <c r="E50" s="227" t="s">
        <v>302</v>
      </c>
      <c r="F50" s="85" t="s">
        <v>126</v>
      </c>
    </row>
    <row r="51" spans="1:6" x14ac:dyDescent="0.2">
      <c r="A51" s="89" t="s">
        <v>304</v>
      </c>
      <c r="B51" s="83" t="s">
        <v>303</v>
      </c>
      <c r="C51" s="87">
        <f>SUM(C52:C58)</f>
        <v>397078</v>
      </c>
      <c r="D51" s="87">
        <f t="shared" ref="D51" si="1">SUM(D52:D58)</f>
        <v>0</v>
      </c>
      <c r="E51" s="87">
        <f>SUM(E52:E58)</f>
        <v>0</v>
      </c>
      <c r="F51" s="85"/>
    </row>
    <row r="52" spans="1:6" x14ac:dyDescent="0.2">
      <c r="A52" s="283" t="s">
        <v>340</v>
      </c>
      <c r="B52" s="229"/>
      <c r="C52" s="90">
        <v>322078</v>
      </c>
      <c r="D52" s="90"/>
      <c r="E52" s="90"/>
      <c r="F52" s="85"/>
    </row>
    <row r="53" spans="1:6" x14ac:dyDescent="0.2">
      <c r="A53" s="88" t="s">
        <v>352</v>
      </c>
      <c r="B53" s="226"/>
      <c r="C53" s="90">
        <v>75000</v>
      </c>
      <c r="D53" s="90"/>
      <c r="E53" s="90"/>
      <c r="F53" s="85"/>
    </row>
    <row r="54" spans="1:6" x14ac:dyDescent="0.2">
      <c r="A54" s="88"/>
      <c r="B54" s="226"/>
      <c r="C54" s="90"/>
      <c r="D54" s="90"/>
      <c r="E54" s="90"/>
      <c r="F54" s="85"/>
    </row>
    <row r="55" spans="1:6" x14ac:dyDescent="0.2">
      <c r="A55" s="88"/>
      <c r="B55" s="226"/>
      <c r="C55" s="90"/>
      <c r="D55" s="90"/>
      <c r="E55" s="90"/>
      <c r="F55" s="85"/>
    </row>
    <row r="56" spans="1:6" s="281" customFormat="1" x14ac:dyDescent="0.2">
      <c r="A56" s="279"/>
      <c r="B56" s="280"/>
      <c r="C56" s="272"/>
      <c r="D56" s="272"/>
      <c r="E56" s="272"/>
      <c r="F56" s="80"/>
    </row>
    <row r="57" spans="1:6" x14ac:dyDescent="0.2">
      <c r="A57" s="88"/>
      <c r="B57" s="226"/>
      <c r="C57" s="90"/>
      <c r="D57" s="90"/>
      <c r="E57" s="90"/>
      <c r="F57" s="85"/>
    </row>
    <row r="58" spans="1:6" x14ac:dyDescent="0.2">
      <c r="A58" s="88"/>
      <c r="B58" s="226"/>
      <c r="C58" s="90"/>
      <c r="D58" s="90"/>
      <c r="E58" s="90"/>
      <c r="F58" s="85"/>
    </row>
    <row r="59" spans="1:6" x14ac:dyDescent="0.2">
      <c r="A59" s="85"/>
      <c r="B59" s="85"/>
      <c r="C59" s="85"/>
      <c r="D59" s="91"/>
      <c r="E59" s="85"/>
      <c r="F59" s="85"/>
    </row>
    <row r="60" spans="1:6" x14ac:dyDescent="0.2">
      <c r="A60" s="85" t="s">
        <v>307</v>
      </c>
      <c r="B60" s="224" t="s">
        <v>342</v>
      </c>
      <c r="C60" s="224"/>
      <c r="D60" s="218" t="s">
        <v>344</v>
      </c>
      <c r="E60" s="85" t="s">
        <v>46</v>
      </c>
      <c r="F60" s="85"/>
    </row>
    <row r="61" spans="1:6" x14ac:dyDescent="0.2">
      <c r="A61" s="85"/>
      <c r="B61" s="208"/>
      <c r="C61" s="208"/>
      <c r="D61" s="91"/>
      <c r="E61" s="85"/>
      <c r="F61" s="85"/>
    </row>
    <row r="62" spans="1:6" x14ac:dyDescent="0.2">
      <c r="A62" s="85" t="s">
        <v>350</v>
      </c>
      <c r="B62" s="224" t="s">
        <v>343</v>
      </c>
      <c r="C62" s="224"/>
      <c r="D62" s="218" t="s">
        <v>344</v>
      </c>
      <c r="E62" s="85" t="s">
        <v>46</v>
      </c>
      <c r="F62" s="85"/>
    </row>
    <row r="63" spans="1:6" x14ac:dyDescent="0.2">
      <c r="A63" s="85"/>
      <c r="B63" s="208"/>
      <c r="C63" s="208"/>
      <c r="D63" s="91"/>
      <c r="E63" s="85"/>
      <c r="F63" s="85"/>
    </row>
    <row r="64" spans="1:6" x14ac:dyDescent="0.2">
      <c r="A64" s="85" t="s">
        <v>306</v>
      </c>
      <c r="B64" s="225" t="s">
        <v>270</v>
      </c>
      <c r="C64" s="225"/>
      <c r="D64" s="218" t="s">
        <v>135</v>
      </c>
      <c r="E64" s="85" t="s">
        <v>46</v>
      </c>
      <c r="F64" s="85"/>
    </row>
    <row r="65" spans="1:6" x14ac:dyDescent="0.2">
      <c r="A65" s="85"/>
      <c r="B65" s="85"/>
      <c r="C65" s="85"/>
      <c r="D65" s="85"/>
      <c r="E65" s="85"/>
      <c r="F65" s="85"/>
    </row>
  </sheetData>
  <mergeCells count="36">
    <mergeCell ref="A49:F49"/>
    <mergeCell ref="A38:F38"/>
    <mergeCell ref="A40:F40"/>
    <mergeCell ref="A42:F42"/>
    <mergeCell ref="F44:G44"/>
    <mergeCell ref="F45:G45"/>
    <mergeCell ref="F46:G46"/>
    <mergeCell ref="A5:F5"/>
    <mergeCell ref="A3:F3"/>
    <mergeCell ref="B29:C29"/>
    <mergeCell ref="B31:C31"/>
    <mergeCell ref="B33:C33"/>
    <mergeCell ref="A7:F7"/>
    <mergeCell ref="A14:F14"/>
    <mergeCell ref="E9:F9"/>
    <mergeCell ref="E10:F10"/>
    <mergeCell ref="E11:F11"/>
    <mergeCell ref="A16:B16"/>
    <mergeCell ref="A15:B15"/>
    <mergeCell ref="A17:B17"/>
    <mergeCell ref="A18:B18"/>
    <mergeCell ref="A19:B19"/>
    <mergeCell ref="A20:B20"/>
    <mergeCell ref="A8:B8"/>
    <mergeCell ref="A9:B9"/>
    <mergeCell ref="A22:B22"/>
    <mergeCell ref="A23:B23"/>
    <mergeCell ref="A24:B24"/>
    <mergeCell ref="E19:F19"/>
    <mergeCell ref="A21:B21"/>
    <mergeCell ref="A27:B27"/>
    <mergeCell ref="A10:B10"/>
    <mergeCell ref="A11:B11"/>
    <mergeCell ref="A12:B12"/>
    <mergeCell ref="A26:B26"/>
    <mergeCell ref="A25:B25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rowBreaks count="1" manualBreakCount="1">
    <brk id="3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zoomScaleNormal="100" workbookViewId="0">
      <selection activeCell="G29" sqref="G29"/>
    </sheetView>
  </sheetViews>
  <sheetFormatPr defaultColWidth="9.28515625" defaultRowHeight="12.75" x14ac:dyDescent="0.2"/>
  <cols>
    <col min="1" max="1" width="3.42578125" style="47" customWidth="1"/>
    <col min="2" max="2" width="9.28515625" style="47"/>
    <col min="3" max="3" width="11.28515625" style="47" customWidth="1"/>
    <col min="4" max="5" width="9.28515625" style="47"/>
    <col min="6" max="6" width="8.5703125" style="47" customWidth="1"/>
    <col min="7" max="7" width="19.28515625" style="47" customWidth="1"/>
    <col min="8" max="16384" width="9.28515625" style="47"/>
  </cols>
  <sheetData>
    <row r="1" spans="1:9" x14ac:dyDescent="0.2">
      <c r="A1" s="13" t="s">
        <v>0</v>
      </c>
      <c r="B1" s="13"/>
      <c r="C1" s="13"/>
      <c r="D1" s="13"/>
      <c r="E1" s="13"/>
      <c r="G1" s="75" t="s">
        <v>63</v>
      </c>
      <c r="I1" s="13"/>
    </row>
    <row r="2" spans="1:9" x14ac:dyDescent="0.2">
      <c r="A2" s="13" t="s">
        <v>128</v>
      </c>
      <c r="B2" s="13"/>
      <c r="C2" s="13"/>
      <c r="D2" s="13"/>
      <c r="E2" s="13"/>
      <c r="G2" s="75" t="s">
        <v>134</v>
      </c>
      <c r="H2" s="75">
        <f>'P1 - Přehled'!H2</f>
        <v>1420</v>
      </c>
      <c r="I2" s="13"/>
    </row>
    <row r="3" spans="1:9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321" t="s">
        <v>320</v>
      </c>
      <c r="B4" s="322"/>
      <c r="C4" s="322"/>
      <c r="D4" s="322"/>
      <c r="E4" s="322"/>
      <c r="F4" s="322"/>
      <c r="G4" s="322"/>
      <c r="H4" s="13"/>
      <c r="I4" s="13"/>
    </row>
    <row r="5" spans="1:9" x14ac:dyDescent="0.2">
      <c r="A5" s="13"/>
      <c r="B5" s="13"/>
      <c r="C5" s="324" t="s">
        <v>262</v>
      </c>
      <c r="D5" s="324"/>
      <c r="E5" s="324"/>
      <c r="F5" s="324"/>
      <c r="G5" s="324"/>
      <c r="H5" s="13"/>
      <c r="I5" s="13"/>
    </row>
    <row r="6" spans="1:9" x14ac:dyDescent="0.2">
      <c r="A6" s="297"/>
      <c r="B6" s="303"/>
      <c r="C6" s="303"/>
      <c r="D6" s="303"/>
      <c r="E6" s="303"/>
      <c r="F6" s="303"/>
      <c r="G6" s="303"/>
      <c r="H6" s="13"/>
      <c r="I6" s="13"/>
    </row>
    <row r="7" spans="1:9" ht="37.5" customHeight="1" x14ac:dyDescent="0.2">
      <c r="A7" s="299" t="str">
        <f>'P1 - Přehled'!A6:H6</f>
        <v>Střední průmyslová škola stavební Liberec 1, Sokolovské náměstí 14, příspěvková organizace</v>
      </c>
      <c r="B7" s="299"/>
      <c r="C7" s="299"/>
      <c r="D7" s="299"/>
      <c r="E7" s="299"/>
      <c r="F7" s="299"/>
      <c r="G7" s="299"/>
      <c r="H7" s="13"/>
      <c r="I7" s="13"/>
    </row>
    <row r="8" spans="1:9" x14ac:dyDescent="0.2">
      <c r="A8" s="297"/>
      <c r="B8" s="303"/>
      <c r="C8" s="303"/>
      <c r="D8" s="303"/>
      <c r="E8" s="303"/>
      <c r="F8" s="303"/>
      <c r="G8" s="303"/>
      <c r="H8" s="13"/>
      <c r="I8" s="13"/>
    </row>
    <row r="9" spans="1:9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9" ht="13.5" thickBot="1" x14ac:dyDescent="0.25">
      <c r="A10" s="13"/>
      <c r="B10" s="25" t="s">
        <v>248</v>
      </c>
      <c r="C10" s="13"/>
      <c r="D10" s="13"/>
      <c r="E10" s="13"/>
      <c r="F10" s="13"/>
      <c r="G10" s="13"/>
      <c r="H10" s="13"/>
      <c r="I10" s="13"/>
    </row>
    <row r="11" spans="1:9" x14ac:dyDescent="0.2">
      <c r="A11" s="204" t="s">
        <v>64</v>
      </c>
      <c r="B11" s="200" t="s">
        <v>68</v>
      </c>
      <c r="C11" s="201"/>
      <c r="D11" s="201"/>
      <c r="E11" s="201"/>
      <c r="F11" s="202"/>
      <c r="G11" s="140">
        <v>23886631</v>
      </c>
      <c r="H11" s="13"/>
      <c r="I11" s="13"/>
    </row>
    <row r="12" spans="1:9" x14ac:dyDescent="0.2">
      <c r="A12" s="205" t="s">
        <v>65</v>
      </c>
      <c r="B12" s="149" t="s">
        <v>70</v>
      </c>
      <c r="C12" s="203"/>
      <c r="D12" s="203"/>
      <c r="E12" s="203"/>
      <c r="F12" s="11"/>
      <c r="G12" s="141">
        <v>252180</v>
      </c>
      <c r="H12" s="13"/>
      <c r="I12" s="13"/>
    </row>
    <row r="13" spans="1:9" ht="13.5" thickBot="1" x14ac:dyDescent="0.25">
      <c r="A13" s="77" t="s">
        <v>66</v>
      </c>
      <c r="B13" s="78" t="s">
        <v>72</v>
      </c>
      <c r="C13" s="79"/>
      <c r="D13" s="79"/>
      <c r="E13" s="79" t="s">
        <v>260</v>
      </c>
      <c r="F13" s="199"/>
      <c r="G13" s="72">
        <f>SUM(G11:G12)</f>
        <v>24138811</v>
      </c>
      <c r="H13" s="13"/>
      <c r="I13" s="13"/>
    </row>
    <row r="14" spans="1:9" x14ac:dyDescent="0.2">
      <c r="A14" s="204" t="s">
        <v>67</v>
      </c>
      <c r="B14" s="200" t="s">
        <v>290</v>
      </c>
      <c r="C14" s="201"/>
      <c r="D14" s="201"/>
      <c r="E14" s="201"/>
      <c r="F14" s="202"/>
      <c r="G14" s="140">
        <v>8158917</v>
      </c>
      <c r="H14" s="13"/>
      <c r="I14" s="13"/>
    </row>
    <row r="15" spans="1:9" x14ac:dyDescent="0.2">
      <c r="A15" s="205" t="s">
        <v>69</v>
      </c>
      <c r="B15" s="149" t="s">
        <v>245</v>
      </c>
      <c r="C15" s="203"/>
      <c r="D15" s="203"/>
      <c r="E15" s="203"/>
      <c r="F15" s="11"/>
      <c r="G15" s="141">
        <v>471319</v>
      </c>
      <c r="H15" s="13"/>
      <c r="I15" s="13"/>
    </row>
    <row r="16" spans="1:9" x14ac:dyDescent="0.2">
      <c r="A16" s="205" t="s">
        <v>71</v>
      </c>
      <c r="B16" s="149" t="s">
        <v>74</v>
      </c>
      <c r="C16" s="203"/>
      <c r="D16" s="203"/>
      <c r="E16" s="203"/>
      <c r="F16" s="11"/>
      <c r="G16" s="141">
        <v>284800</v>
      </c>
      <c r="H16" s="13"/>
      <c r="I16" s="13"/>
    </row>
    <row r="17" spans="1:9" ht="13.5" thickBot="1" x14ac:dyDescent="0.25">
      <c r="A17" s="77" t="s">
        <v>73</v>
      </c>
      <c r="B17" s="78" t="s">
        <v>75</v>
      </c>
      <c r="C17" s="79"/>
      <c r="D17" s="79"/>
      <c r="E17" s="79" t="s">
        <v>261</v>
      </c>
      <c r="F17" s="199"/>
      <c r="G17" s="72">
        <f>SUM(G13:G16)</f>
        <v>33053847</v>
      </c>
      <c r="H17" s="13"/>
      <c r="I17" s="13"/>
    </row>
    <row r="18" spans="1:9" x14ac:dyDescent="0.2">
      <c r="A18" s="13"/>
      <c r="B18" s="13"/>
      <c r="C18" s="13"/>
      <c r="D18" s="13"/>
      <c r="E18" s="13"/>
      <c r="F18" s="13"/>
      <c r="G18" s="13"/>
      <c r="H18" s="13"/>
      <c r="I18" s="13"/>
    </row>
    <row r="19" spans="1:9" ht="13.5" thickBot="1" x14ac:dyDescent="0.25">
      <c r="A19" s="13"/>
      <c r="B19" s="25" t="s">
        <v>326</v>
      </c>
      <c r="C19" s="25"/>
      <c r="D19" s="25"/>
      <c r="E19" s="25"/>
      <c r="F19" s="25"/>
      <c r="G19" s="25"/>
      <c r="H19" s="13"/>
      <c r="I19" s="13"/>
    </row>
    <row r="20" spans="1:9" x14ac:dyDescent="0.2">
      <c r="A20" s="204" t="s">
        <v>330</v>
      </c>
      <c r="B20" s="200" t="s">
        <v>327</v>
      </c>
      <c r="C20" s="201"/>
      <c r="D20" s="201"/>
      <c r="E20" s="201"/>
      <c r="F20" s="202"/>
      <c r="G20" s="273">
        <v>41.3</v>
      </c>
      <c r="H20" s="13"/>
      <c r="I20" s="13"/>
    </row>
    <row r="21" spans="1:9" ht="13.5" thickBot="1" x14ac:dyDescent="0.25">
      <c r="A21" s="274" t="s">
        <v>329</v>
      </c>
      <c r="B21" s="275" t="s">
        <v>328</v>
      </c>
      <c r="C21" s="276"/>
      <c r="D21" s="276"/>
      <c r="E21" s="276"/>
      <c r="F21" s="277"/>
      <c r="G21" s="278">
        <v>37.36</v>
      </c>
      <c r="H21" s="13"/>
      <c r="I21" s="13"/>
    </row>
    <row r="22" spans="1:9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22" customFormat="1" x14ac:dyDescent="0.2">
      <c r="A25"/>
      <c r="B25" s="13" t="s">
        <v>305</v>
      </c>
      <c r="C25" s="13"/>
      <c r="D25" s="285" t="s">
        <v>342</v>
      </c>
      <c r="E25" s="285"/>
      <c r="F25" s="75" t="s">
        <v>135</v>
      </c>
      <c r="G25" s="220">
        <v>45223</v>
      </c>
      <c r="H25" s="13" t="s">
        <v>46</v>
      </c>
      <c r="I25" s="13"/>
    </row>
    <row r="26" spans="1:9" s="122" customFormat="1" x14ac:dyDescent="0.2">
      <c r="A26"/>
      <c r="B26" s="13"/>
      <c r="C26" s="13"/>
      <c r="D26" s="13"/>
      <c r="E26" s="13"/>
      <c r="F26" s="75"/>
      <c r="G26" s="214"/>
      <c r="H26" s="13"/>
      <c r="I26" s="13"/>
    </row>
    <row r="27" spans="1:9" s="122" customFormat="1" x14ac:dyDescent="0.2">
      <c r="A27"/>
      <c r="B27" s="13" t="s">
        <v>309</v>
      </c>
      <c r="C27" s="13"/>
      <c r="D27" s="285" t="s">
        <v>343</v>
      </c>
      <c r="E27" s="285"/>
      <c r="F27" s="75" t="s">
        <v>135</v>
      </c>
      <c r="G27" s="220">
        <v>45223</v>
      </c>
      <c r="H27" s="13" t="s">
        <v>46</v>
      </c>
      <c r="I27" s="13"/>
    </row>
    <row r="28" spans="1:9" s="122" customFormat="1" x14ac:dyDescent="0.2">
      <c r="A28"/>
      <c r="B28" s="13"/>
      <c r="C28" s="13"/>
      <c r="D28" s="13"/>
      <c r="E28" s="13"/>
      <c r="F28" s="75"/>
      <c r="G28" s="214"/>
      <c r="H28" s="13"/>
      <c r="I28" s="13"/>
    </row>
    <row r="29" spans="1:9" s="122" customFormat="1" x14ac:dyDescent="0.2">
      <c r="A29"/>
      <c r="B29" s="13" t="s">
        <v>310</v>
      </c>
      <c r="C29" s="13"/>
      <c r="D29" s="285" t="s">
        <v>270</v>
      </c>
      <c r="E29" s="285"/>
      <c r="F29" s="75" t="s">
        <v>45</v>
      </c>
      <c r="G29" s="220"/>
      <c r="H29" s="13" t="s">
        <v>46</v>
      </c>
      <c r="I29" s="13"/>
    </row>
    <row r="30" spans="1:9" x14ac:dyDescent="0.2">
      <c r="A30"/>
      <c r="B30"/>
      <c r="C30"/>
      <c r="D30"/>
      <c r="E30"/>
      <c r="F30"/>
      <c r="G30"/>
      <c r="H30" s="13"/>
      <c r="I30" s="13"/>
    </row>
    <row r="31" spans="1:9" customFormat="1" ht="15" customHeight="1" x14ac:dyDescent="0.2"/>
    <row r="32" spans="1:9" customFormat="1" ht="15" customHeight="1" x14ac:dyDescent="0.2">
      <c r="B32" s="323"/>
      <c r="C32" s="323"/>
      <c r="D32" s="323"/>
    </row>
    <row r="33" spans="1:9" customFormat="1" ht="15" customHeight="1" x14ac:dyDescent="0.2">
      <c r="A33" s="13"/>
      <c r="B33" s="13"/>
      <c r="C33" s="13"/>
      <c r="D33" s="13"/>
      <c r="E33" s="13"/>
      <c r="F33" s="13"/>
      <c r="G33" s="13"/>
    </row>
    <row r="34" spans="1:9" customFormat="1" ht="15" customHeight="1" x14ac:dyDescent="0.2">
      <c r="A34" s="13"/>
      <c r="B34" s="13"/>
      <c r="C34" s="13"/>
      <c r="D34" s="13"/>
      <c r="E34" s="13"/>
      <c r="F34" s="13"/>
      <c r="G34" s="13"/>
    </row>
    <row r="35" spans="1:9" customFormat="1" ht="15" customHeight="1" x14ac:dyDescent="0.2">
      <c r="A35" s="13"/>
      <c r="B35" s="13"/>
      <c r="C35" s="13"/>
      <c r="D35" s="13"/>
      <c r="E35" s="13"/>
      <c r="F35" s="13"/>
      <c r="G35" s="13"/>
    </row>
    <row r="36" spans="1:9" customFormat="1" ht="15" customHeight="1" x14ac:dyDescent="0.2">
      <c r="A36" s="13"/>
      <c r="B36" s="13"/>
      <c r="C36" s="13"/>
      <c r="D36" s="13"/>
      <c r="E36" s="13"/>
      <c r="F36" s="13"/>
      <c r="G36" s="13"/>
    </row>
    <row r="37" spans="1:9" x14ac:dyDescent="0.2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13"/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">
      <c r="A240" s="13"/>
      <c r="E240" s="13"/>
      <c r="F240" s="13"/>
      <c r="G240" s="13"/>
      <c r="H240" s="13"/>
      <c r="I240" s="13"/>
    </row>
    <row r="241" spans="1:9" x14ac:dyDescent="0.2">
      <c r="A241" s="13"/>
      <c r="E241" s="13"/>
      <c r="F241" s="13"/>
      <c r="G241" s="13"/>
      <c r="H241" s="13"/>
      <c r="I241" s="13"/>
    </row>
    <row r="242" spans="1:9" x14ac:dyDescent="0.2">
      <c r="A242" s="13"/>
      <c r="E242" s="13"/>
      <c r="F242" s="13"/>
      <c r="G242" s="13"/>
      <c r="H242" s="13"/>
      <c r="I242" s="13"/>
    </row>
    <row r="243" spans="1:9" x14ac:dyDescent="0.2">
      <c r="H243" s="13"/>
      <c r="I243" s="13"/>
    </row>
    <row r="244" spans="1:9" x14ac:dyDescent="0.2">
      <c r="H244" s="13"/>
      <c r="I244" s="13"/>
    </row>
    <row r="245" spans="1:9" x14ac:dyDescent="0.2">
      <c r="H245" s="13"/>
      <c r="I245" s="13"/>
    </row>
    <row r="246" spans="1:9" x14ac:dyDescent="0.2">
      <c r="H246" s="13"/>
      <c r="I246" s="13"/>
    </row>
  </sheetData>
  <mergeCells count="9">
    <mergeCell ref="A4:G4"/>
    <mergeCell ref="D27:E27"/>
    <mergeCell ref="D29:E29"/>
    <mergeCell ref="B32:D32"/>
    <mergeCell ref="D25:E25"/>
    <mergeCell ref="C5:G5"/>
    <mergeCell ref="A8:G8"/>
    <mergeCell ref="A6:G6"/>
    <mergeCell ref="A7:G7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tabSelected="1" zoomScaleNormal="100" workbookViewId="0">
      <selection activeCell="A6" sqref="A6:H6"/>
    </sheetView>
  </sheetViews>
  <sheetFormatPr defaultColWidth="9.28515625" defaultRowHeight="12.75" x14ac:dyDescent="0.2"/>
  <cols>
    <col min="1" max="1" width="3.5703125" style="74" customWidth="1"/>
    <col min="2" max="2" width="4.7109375" style="122" customWidth="1"/>
    <col min="3" max="3" width="2.28515625" style="122" customWidth="1"/>
    <col min="4" max="4" width="9" style="122" customWidth="1"/>
    <col min="5" max="5" width="44.42578125" style="122" customWidth="1"/>
    <col min="6" max="6" width="15.42578125" style="127" customWidth="1"/>
    <col min="7" max="8" width="15.42578125" style="122" customWidth="1"/>
    <col min="9" max="16384" width="9.28515625" style="122"/>
  </cols>
  <sheetData>
    <row r="1" spans="1:11" ht="12.75" customHeight="1" x14ac:dyDescent="0.2">
      <c r="A1" s="24"/>
      <c r="B1" s="297" t="s">
        <v>0</v>
      </c>
      <c r="C1" s="297"/>
      <c r="D1" s="297"/>
      <c r="E1" s="297"/>
      <c r="G1" s="75" t="s">
        <v>246</v>
      </c>
      <c r="H1" s="75"/>
      <c r="I1" s="24"/>
      <c r="J1" s="24"/>
      <c r="K1" s="24"/>
    </row>
    <row r="2" spans="1:11" ht="12.75" customHeight="1" x14ac:dyDescent="0.2">
      <c r="A2" s="24"/>
      <c r="B2" s="297" t="s">
        <v>128</v>
      </c>
      <c r="C2" s="297"/>
      <c r="D2" s="297"/>
      <c r="E2" s="297"/>
      <c r="G2" s="75" t="s">
        <v>134</v>
      </c>
      <c r="H2" s="75">
        <f>'P1 - Přehled'!H2</f>
        <v>1420</v>
      </c>
      <c r="I2" s="24"/>
      <c r="J2" s="24"/>
      <c r="K2" s="24"/>
    </row>
    <row r="3" spans="1:11" ht="12.75" customHeight="1" x14ac:dyDescent="0.2">
      <c r="A3" s="298" t="s">
        <v>247</v>
      </c>
      <c r="B3" s="298"/>
      <c r="C3" s="298"/>
      <c r="D3" s="298"/>
      <c r="E3" s="298"/>
      <c r="F3" s="298"/>
      <c r="G3" s="298"/>
      <c r="H3" s="298"/>
      <c r="I3" s="24"/>
      <c r="J3" s="24"/>
      <c r="K3" s="24"/>
    </row>
    <row r="4" spans="1:11" ht="12.75" customHeight="1" x14ac:dyDescent="0.2">
      <c r="A4" s="298" t="s">
        <v>321</v>
      </c>
      <c r="B4" s="298"/>
      <c r="C4" s="298"/>
      <c r="D4" s="298"/>
      <c r="E4" s="298"/>
      <c r="F4" s="298"/>
      <c r="G4" s="298"/>
      <c r="H4" s="298"/>
      <c r="I4" s="24"/>
      <c r="J4" s="24"/>
      <c r="K4" s="24"/>
    </row>
    <row r="5" spans="1:11" ht="5.25" customHeight="1" x14ac:dyDescent="0.2">
      <c r="A5" s="157"/>
      <c r="B5" s="157"/>
      <c r="C5" s="157"/>
      <c r="D5" s="157"/>
      <c r="E5" s="157"/>
      <c r="F5" s="157"/>
      <c r="G5" s="157"/>
      <c r="H5" s="157"/>
      <c r="I5" s="24"/>
      <c r="J5" s="24"/>
      <c r="K5" s="24"/>
    </row>
    <row r="6" spans="1:11" ht="33.75" customHeight="1" x14ac:dyDescent="0.2">
      <c r="A6" s="299" t="str">
        <f>'P1 - Přehled'!A6:H6</f>
        <v>Střední průmyslová škola stavební Liberec 1, Sokolovské náměstí 14, příspěvková organizace</v>
      </c>
      <c r="B6" s="299"/>
      <c r="C6" s="299"/>
      <c r="D6" s="299"/>
      <c r="E6" s="299"/>
      <c r="F6" s="299"/>
      <c r="G6" s="299"/>
      <c r="H6" s="299"/>
      <c r="I6" s="24"/>
      <c r="J6" s="24"/>
      <c r="K6" s="24"/>
    </row>
    <row r="7" spans="1:11" ht="12" customHeight="1" thickBot="1" x14ac:dyDescent="0.25">
      <c r="A7" s="158"/>
      <c r="B7" s="158"/>
      <c r="C7" s="158"/>
      <c r="D7" s="158"/>
      <c r="E7" s="158"/>
      <c r="F7" s="300" t="s">
        <v>126</v>
      </c>
      <c r="G7" s="325"/>
      <c r="H7" s="325"/>
      <c r="I7" s="24"/>
      <c r="J7" s="24"/>
      <c r="K7" s="24"/>
    </row>
    <row r="8" spans="1:11" ht="10.5" customHeight="1" thickBot="1" x14ac:dyDescent="0.25">
      <c r="A8" s="48" t="s">
        <v>2</v>
      </c>
      <c r="B8" s="326"/>
      <c r="C8" s="326"/>
      <c r="D8" s="326"/>
      <c r="E8" s="49" t="s">
        <v>3</v>
      </c>
      <c r="F8" s="148">
        <v>2023</v>
      </c>
      <c r="G8" s="159">
        <v>2024</v>
      </c>
      <c r="H8" s="143">
        <v>2025</v>
      </c>
      <c r="I8" s="24"/>
      <c r="J8" s="24"/>
      <c r="K8" s="24"/>
    </row>
    <row r="9" spans="1:11" ht="10.5" customHeight="1" x14ac:dyDescent="0.2">
      <c r="A9" s="160" t="s">
        <v>251</v>
      </c>
      <c r="B9" s="327" t="s">
        <v>4</v>
      </c>
      <c r="C9" s="289"/>
      <c r="D9" s="289"/>
      <c r="E9" s="290"/>
      <c r="F9" s="55">
        <f>+F10+F18++F24+F30+F35+F43+F52+F57+F59</f>
        <v>39720910</v>
      </c>
      <c r="G9" s="55">
        <f>+G10+G18++G24+G30+G35+G43+G52+G57+G59</f>
        <v>39735000</v>
      </c>
      <c r="H9" s="56">
        <f>+H10+H18++H24+H30+H35+H43+H52+H57+H59</f>
        <v>39735000</v>
      </c>
      <c r="I9" s="24"/>
      <c r="J9" s="24"/>
      <c r="K9" s="24"/>
    </row>
    <row r="10" spans="1:11" ht="10.5" customHeight="1" x14ac:dyDescent="0.2">
      <c r="A10" s="160" t="s">
        <v>142</v>
      </c>
      <c r="B10" s="161">
        <v>50</v>
      </c>
      <c r="C10" s="58" t="s">
        <v>5</v>
      </c>
      <c r="D10" s="59"/>
      <c r="E10" s="60"/>
      <c r="F10" s="61">
        <f>SUM(F11:F17)</f>
        <v>3540000</v>
      </c>
      <c r="G10" s="67">
        <f>SUM(G11:G17)</f>
        <v>3600000</v>
      </c>
      <c r="H10" s="62">
        <f>SUM(H11:H17)</f>
        <v>3600000</v>
      </c>
      <c r="I10" s="24"/>
      <c r="J10" s="24"/>
      <c r="K10" s="24"/>
    </row>
    <row r="11" spans="1:11" ht="10.5" customHeight="1" x14ac:dyDescent="0.2">
      <c r="A11" s="160" t="s">
        <v>143</v>
      </c>
      <c r="B11" s="162"/>
      <c r="C11" s="17"/>
      <c r="D11" s="4">
        <v>501</v>
      </c>
      <c r="E11" s="63" t="s">
        <v>6</v>
      </c>
      <c r="F11" s="64">
        <f>'P1 - Přehled'!H12</f>
        <v>940000</v>
      </c>
      <c r="G11" s="65">
        <v>1000000</v>
      </c>
      <c r="H11" s="41">
        <v>1000000</v>
      </c>
      <c r="I11" s="24"/>
      <c r="J11" s="24"/>
      <c r="K11" s="24"/>
    </row>
    <row r="12" spans="1:11" ht="10.5" customHeight="1" x14ac:dyDescent="0.2">
      <c r="A12" s="160" t="s">
        <v>144</v>
      </c>
      <c r="B12" s="162"/>
      <c r="C12" s="17"/>
      <c r="D12" s="22">
        <v>502</v>
      </c>
      <c r="E12" s="5" t="s">
        <v>123</v>
      </c>
      <c r="F12" s="64">
        <f>'P1 - Přehled'!H13</f>
        <v>2600000</v>
      </c>
      <c r="G12" s="65">
        <v>2600000</v>
      </c>
      <c r="H12" s="41">
        <v>2600000</v>
      </c>
      <c r="I12" s="24"/>
      <c r="J12" s="24"/>
      <c r="K12" s="24"/>
    </row>
    <row r="13" spans="1:11" ht="10.5" customHeight="1" x14ac:dyDescent="0.2">
      <c r="A13" s="160" t="s">
        <v>145</v>
      </c>
      <c r="B13" s="163"/>
      <c r="C13" s="7"/>
      <c r="D13" s="7">
        <v>503</v>
      </c>
      <c r="E13" s="15" t="s">
        <v>136</v>
      </c>
      <c r="F13" s="64">
        <f>'P1 - Přehled'!H14</f>
        <v>0</v>
      </c>
      <c r="G13" s="65">
        <v>0</v>
      </c>
      <c r="H13" s="141">
        <v>0</v>
      </c>
      <c r="I13" s="24"/>
      <c r="J13" s="24"/>
      <c r="K13" s="24"/>
    </row>
    <row r="14" spans="1:11" ht="10.5" customHeight="1" x14ac:dyDescent="0.2">
      <c r="A14" s="160" t="s">
        <v>146</v>
      </c>
      <c r="B14" s="162"/>
      <c r="C14" s="29"/>
      <c r="D14" s="29">
        <v>504</v>
      </c>
      <c r="E14" s="30" t="s">
        <v>7</v>
      </c>
      <c r="F14" s="64">
        <f>'P1 - Přehled'!H15</f>
        <v>0</v>
      </c>
      <c r="G14" s="65">
        <v>0</v>
      </c>
      <c r="H14" s="41">
        <v>0</v>
      </c>
      <c r="I14" s="24"/>
      <c r="J14" s="24"/>
      <c r="K14" s="24"/>
    </row>
    <row r="15" spans="1:11" ht="10.5" customHeight="1" x14ac:dyDescent="0.2">
      <c r="A15" s="160" t="s">
        <v>147</v>
      </c>
      <c r="B15" s="162"/>
      <c r="C15" s="29"/>
      <c r="D15" s="29">
        <v>506</v>
      </c>
      <c r="E15" s="30" t="s">
        <v>139</v>
      </c>
      <c r="F15" s="64">
        <f>'P1 - Přehled'!H16</f>
        <v>0</v>
      </c>
      <c r="G15" s="65">
        <v>0</v>
      </c>
      <c r="H15" s="41">
        <v>0</v>
      </c>
      <c r="I15" s="24"/>
      <c r="J15" s="24"/>
      <c r="K15" s="24"/>
    </row>
    <row r="16" spans="1:11" ht="10.5" customHeight="1" x14ac:dyDescent="0.2">
      <c r="A16" s="160" t="s">
        <v>148</v>
      </c>
      <c r="B16" s="162"/>
      <c r="C16" s="29"/>
      <c r="D16" s="29">
        <v>507</v>
      </c>
      <c r="E16" s="30" t="s">
        <v>140</v>
      </c>
      <c r="F16" s="64">
        <f>'P1 - Přehled'!H17</f>
        <v>0</v>
      </c>
      <c r="G16" s="65">
        <v>0</v>
      </c>
      <c r="H16" s="41">
        <v>0</v>
      </c>
      <c r="I16" s="24"/>
      <c r="J16" s="24"/>
      <c r="K16" s="24"/>
    </row>
    <row r="17" spans="1:11" ht="10.5" customHeight="1" x14ac:dyDescent="0.2">
      <c r="A17" s="160" t="s">
        <v>149</v>
      </c>
      <c r="B17" s="162"/>
      <c r="C17" s="29"/>
      <c r="D17" s="29">
        <v>508</v>
      </c>
      <c r="E17" s="30" t="s">
        <v>141</v>
      </c>
      <c r="F17" s="64">
        <f>'P1 - Přehled'!H18</f>
        <v>0</v>
      </c>
      <c r="G17" s="65">
        <v>0</v>
      </c>
      <c r="H17" s="41">
        <v>0</v>
      </c>
      <c r="I17" s="24"/>
      <c r="J17" s="24"/>
      <c r="K17" s="24"/>
    </row>
    <row r="18" spans="1:11" ht="10.5" customHeight="1" x14ac:dyDescent="0.2">
      <c r="A18" s="160" t="s">
        <v>150</v>
      </c>
      <c r="B18" s="164">
        <v>51</v>
      </c>
      <c r="C18" s="35" t="s">
        <v>8</v>
      </c>
      <c r="D18" s="35"/>
      <c r="E18" s="35"/>
      <c r="F18" s="39">
        <f>SUM(F19:F23)</f>
        <v>1901863</v>
      </c>
      <c r="G18" s="68">
        <f>SUM(G19:G23)</f>
        <v>1000000</v>
      </c>
      <c r="H18" s="40">
        <f>SUM(H19:H23)</f>
        <v>1000000</v>
      </c>
      <c r="I18" s="24"/>
      <c r="J18" s="24"/>
      <c r="K18" s="24"/>
    </row>
    <row r="19" spans="1:11" ht="10.5" customHeight="1" x14ac:dyDescent="0.2">
      <c r="A19" s="160" t="s">
        <v>151</v>
      </c>
      <c r="B19" s="162"/>
      <c r="C19" s="7"/>
      <c r="D19" s="8">
        <v>511</v>
      </c>
      <c r="E19" s="9" t="s">
        <v>116</v>
      </c>
      <c r="F19" s="64">
        <f>'P1 - Přehled'!H20</f>
        <v>881863</v>
      </c>
      <c r="G19" s="65">
        <v>880000</v>
      </c>
      <c r="H19" s="41">
        <v>880000</v>
      </c>
      <c r="I19" s="24"/>
      <c r="J19" s="24"/>
      <c r="K19" s="24"/>
    </row>
    <row r="20" spans="1:11" ht="10.5" customHeight="1" x14ac:dyDescent="0.2">
      <c r="A20" s="160" t="s">
        <v>152</v>
      </c>
      <c r="B20" s="162"/>
      <c r="C20" s="7"/>
      <c r="D20" s="10">
        <v>512</v>
      </c>
      <c r="E20" s="11" t="s">
        <v>9</v>
      </c>
      <c r="F20" s="64">
        <f>'P1 - Přehled'!H21</f>
        <v>110000</v>
      </c>
      <c r="G20" s="65">
        <v>110000</v>
      </c>
      <c r="H20" s="41">
        <v>110000</v>
      </c>
      <c r="I20" s="24"/>
      <c r="J20" s="24"/>
      <c r="K20" s="24"/>
    </row>
    <row r="21" spans="1:11" ht="10.5" customHeight="1" x14ac:dyDescent="0.2">
      <c r="A21" s="160" t="s">
        <v>153</v>
      </c>
      <c r="B21" s="165"/>
      <c r="C21" s="7"/>
      <c r="D21" s="7">
        <v>513</v>
      </c>
      <c r="E21" s="15" t="s">
        <v>10</v>
      </c>
      <c r="F21" s="64">
        <f>'P1 - Přehled'!H22</f>
        <v>10000</v>
      </c>
      <c r="G21" s="65">
        <v>10000</v>
      </c>
      <c r="H21" s="41">
        <v>10000</v>
      </c>
      <c r="I21" s="24"/>
      <c r="J21" s="24"/>
      <c r="K21" s="24"/>
    </row>
    <row r="22" spans="1:11" ht="10.5" customHeight="1" x14ac:dyDescent="0.2">
      <c r="A22" s="160" t="s">
        <v>154</v>
      </c>
      <c r="B22" s="165"/>
      <c r="C22" s="7"/>
      <c r="D22" s="7">
        <v>516</v>
      </c>
      <c r="E22" s="15" t="s">
        <v>28</v>
      </c>
      <c r="F22" s="64">
        <f>'P1 - Přehled'!H23</f>
        <v>0</v>
      </c>
      <c r="G22" s="65">
        <v>0</v>
      </c>
      <c r="H22" s="41">
        <v>0</v>
      </c>
      <c r="I22" s="24"/>
      <c r="J22" s="24"/>
      <c r="K22" s="24"/>
    </row>
    <row r="23" spans="1:11" ht="10.5" customHeight="1" x14ac:dyDescent="0.2">
      <c r="A23" s="160" t="s">
        <v>155</v>
      </c>
      <c r="B23" s="163"/>
      <c r="C23" s="7"/>
      <c r="D23" s="7">
        <v>518</v>
      </c>
      <c r="E23" s="15" t="s">
        <v>11</v>
      </c>
      <c r="F23" s="64">
        <f>'P1 - Přehled'!H24</f>
        <v>900000</v>
      </c>
      <c r="G23" s="65">
        <v>0</v>
      </c>
      <c r="H23" s="141">
        <v>0</v>
      </c>
      <c r="I23" s="24"/>
      <c r="J23" s="24"/>
      <c r="K23" s="24"/>
    </row>
    <row r="24" spans="1:11" ht="10.5" customHeight="1" x14ac:dyDescent="0.2">
      <c r="A24" s="160" t="s">
        <v>156</v>
      </c>
      <c r="B24" s="161">
        <v>52</v>
      </c>
      <c r="C24" s="36" t="s">
        <v>12</v>
      </c>
      <c r="D24" s="36"/>
      <c r="E24" s="36"/>
      <c r="F24" s="39">
        <f>SUM(F25:F29)</f>
        <v>32869047</v>
      </c>
      <c r="G24" s="61">
        <f>SUM(G25:G29)</f>
        <v>33800000</v>
      </c>
      <c r="H24" s="62">
        <f>SUM(H25:H29)</f>
        <v>33800000</v>
      </c>
      <c r="I24" s="24"/>
      <c r="J24" s="24"/>
      <c r="K24" s="24"/>
    </row>
    <row r="25" spans="1:11" ht="10.5" customHeight="1" x14ac:dyDescent="0.2">
      <c r="A25" s="160" t="s">
        <v>157</v>
      </c>
      <c r="B25" s="162"/>
      <c r="C25" s="17"/>
      <c r="D25" s="17">
        <v>521</v>
      </c>
      <c r="E25" s="2" t="s">
        <v>13</v>
      </c>
      <c r="F25" s="64">
        <f>'P1 - Přehled'!H26</f>
        <v>24138811</v>
      </c>
      <c r="G25" s="65">
        <v>25000000</v>
      </c>
      <c r="H25" s="66">
        <v>25000000</v>
      </c>
      <c r="I25" s="24"/>
      <c r="J25" s="24"/>
      <c r="K25" s="24"/>
    </row>
    <row r="26" spans="1:11" ht="10.5" customHeight="1" x14ac:dyDescent="0.2">
      <c r="A26" s="160" t="s">
        <v>158</v>
      </c>
      <c r="B26" s="162"/>
      <c r="C26" s="17"/>
      <c r="D26" s="17">
        <v>524</v>
      </c>
      <c r="E26" s="2" t="s">
        <v>101</v>
      </c>
      <c r="F26" s="64">
        <f>'P1 - Přehled'!H27</f>
        <v>8158917</v>
      </c>
      <c r="G26" s="65">
        <v>8450000</v>
      </c>
      <c r="H26" s="66">
        <v>8450000</v>
      </c>
      <c r="I26" s="24"/>
      <c r="J26" s="24"/>
      <c r="K26" s="24"/>
    </row>
    <row r="27" spans="1:11" ht="10.5" customHeight="1" x14ac:dyDescent="0.2">
      <c r="A27" s="160" t="s">
        <v>159</v>
      </c>
      <c r="B27" s="163"/>
      <c r="C27" s="7"/>
      <c r="D27" s="7">
        <v>525</v>
      </c>
      <c r="E27" s="15" t="s">
        <v>137</v>
      </c>
      <c r="F27" s="64">
        <f>'P1 - Přehled'!H28</f>
        <v>100000</v>
      </c>
      <c r="G27" s="65">
        <v>100000</v>
      </c>
      <c r="H27" s="66">
        <v>100000</v>
      </c>
      <c r="I27" s="24"/>
      <c r="J27" s="24"/>
      <c r="K27" s="24"/>
    </row>
    <row r="28" spans="1:11" ht="10.5" customHeight="1" x14ac:dyDescent="0.2">
      <c r="A28" s="160" t="s">
        <v>160</v>
      </c>
      <c r="B28" s="163"/>
      <c r="C28" s="7"/>
      <c r="D28" s="7">
        <v>527</v>
      </c>
      <c r="E28" s="15" t="s">
        <v>14</v>
      </c>
      <c r="F28" s="64">
        <f>'P1 - Přehled'!H29</f>
        <v>471319</v>
      </c>
      <c r="G28" s="65">
        <v>250000</v>
      </c>
      <c r="H28" s="66">
        <v>250000</v>
      </c>
      <c r="I28" s="24"/>
      <c r="J28" s="24"/>
      <c r="K28" s="24"/>
    </row>
    <row r="29" spans="1:11" ht="10.5" customHeight="1" x14ac:dyDescent="0.2">
      <c r="A29" s="160" t="s">
        <v>161</v>
      </c>
      <c r="B29" s="163"/>
      <c r="C29" s="18"/>
      <c r="D29" s="19">
        <v>528</v>
      </c>
      <c r="E29" s="125" t="s">
        <v>100</v>
      </c>
      <c r="F29" s="64">
        <f>'P1 - Přehled'!H30</f>
        <v>0</v>
      </c>
      <c r="G29" s="65">
        <v>0</v>
      </c>
      <c r="H29" s="66">
        <v>0</v>
      </c>
      <c r="I29" s="24"/>
      <c r="J29" s="24"/>
      <c r="K29" s="24"/>
    </row>
    <row r="30" spans="1:11" ht="10.5" customHeight="1" x14ac:dyDescent="0.2">
      <c r="A30" s="160" t="s">
        <v>162</v>
      </c>
      <c r="B30" s="164">
        <v>53</v>
      </c>
      <c r="C30" s="37" t="s">
        <v>15</v>
      </c>
      <c r="D30" s="38"/>
      <c r="E30" s="38"/>
      <c r="F30" s="39">
        <f>SUM(F31:F34)</f>
        <v>0</v>
      </c>
      <c r="G30" s="68">
        <f>SUM(G31:G34)</f>
        <v>0</v>
      </c>
      <c r="H30" s="40">
        <f>SUM(H31:H34)</f>
        <v>0</v>
      </c>
      <c r="I30" s="24"/>
      <c r="J30" s="24"/>
      <c r="K30" s="24"/>
    </row>
    <row r="31" spans="1:11" ht="10.5" customHeight="1" x14ac:dyDescent="0.2">
      <c r="A31" s="160" t="s">
        <v>163</v>
      </c>
      <c r="B31" s="162"/>
      <c r="C31" s="17"/>
      <c r="D31" s="4">
        <v>531</v>
      </c>
      <c r="E31" s="21" t="s">
        <v>16</v>
      </c>
      <c r="F31" s="64">
        <f>'P1 - Přehled'!H32</f>
        <v>0</v>
      </c>
      <c r="G31" s="65">
        <v>0</v>
      </c>
      <c r="H31" s="41">
        <v>0</v>
      </c>
      <c r="I31" s="24"/>
      <c r="J31" s="24"/>
      <c r="K31" s="24"/>
    </row>
    <row r="32" spans="1:11" ht="10.5" customHeight="1" x14ac:dyDescent="0.2">
      <c r="A32" s="160" t="s">
        <v>164</v>
      </c>
      <c r="B32" s="162"/>
      <c r="C32" s="17"/>
      <c r="D32" s="3">
        <v>532</v>
      </c>
      <c r="E32" s="1" t="s">
        <v>17</v>
      </c>
      <c r="F32" s="64">
        <f>'P1 - Přehled'!H33</f>
        <v>0</v>
      </c>
      <c r="G32" s="65">
        <v>0</v>
      </c>
      <c r="H32" s="41">
        <v>0</v>
      </c>
      <c r="I32" s="24"/>
      <c r="J32" s="24"/>
      <c r="K32" s="24"/>
    </row>
    <row r="33" spans="1:11" ht="10.5" customHeight="1" x14ac:dyDescent="0.2">
      <c r="A33" s="160" t="s">
        <v>165</v>
      </c>
      <c r="B33" s="162"/>
      <c r="C33" s="17"/>
      <c r="D33" s="22">
        <v>538</v>
      </c>
      <c r="E33" s="149" t="s">
        <v>138</v>
      </c>
      <c r="F33" s="64">
        <f>'P1 - Přehled'!H34</f>
        <v>0</v>
      </c>
      <c r="G33" s="65">
        <v>0</v>
      </c>
      <c r="H33" s="41">
        <v>0</v>
      </c>
      <c r="I33" s="24"/>
      <c r="J33" s="24"/>
      <c r="K33" s="24"/>
    </row>
    <row r="34" spans="1:11" ht="10.5" customHeight="1" x14ac:dyDescent="0.2">
      <c r="A34" s="160" t="s">
        <v>166</v>
      </c>
      <c r="B34" s="162"/>
      <c r="C34" s="17"/>
      <c r="D34" s="22">
        <v>539</v>
      </c>
      <c r="E34" s="149" t="s">
        <v>224</v>
      </c>
      <c r="F34" s="64">
        <f>'P1 - Přehled'!H35</f>
        <v>0</v>
      </c>
      <c r="G34" s="65">
        <v>0</v>
      </c>
      <c r="H34" s="117">
        <v>0</v>
      </c>
      <c r="I34" s="24"/>
      <c r="J34" s="24"/>
      <c r="K34" s="24"/>
    </row>
    <row r="35" spans="1:11" ht="10.5" customHeight="1" x14ac:dyDescent="0.2">
      <c r="A35" s="160" t="s">
        <v>167</v>
      </c>
      <c r="B35" s="166">
        <v>54</v>
      </c>
      <c r="C35" s="35" t="s">
        <v>18</v>
      </c>
      <c r="D35" s="35"/>
      <c r="E35" s="35"/>
      <c r="F35" s="39">
        <f>SUM(F36:F42)</f>
        <v>350000</v>
      </c>
      <c r="G35" s="68">
        <f>SUM(G36:G42)</f>
        <v>350000</v>
      </c>
      <c r="H35" s="69">
        <f>SUM(H36:H42)</f>
        <v>350000</v>
      </c>
      <c r="I35" s="24"/>
      <c r="J35" s="24"/>
      <c r="K35" s="24"/>
    </row>
    <row r="36" spans="1:11" ht="10.5" customHeight="1" x14ac:dyDescent="0.2">
      <c r="A36" s="160" t="s">
        <v>168</v>
      </c>
      <c r="B36" s="167"/>
      <c r="C36" s="17"/>
      <c r="D36" s="7">
        <v>541</v>
      </c>
      <c r="E36" s="15" t="s">
        <v>19</v>
      </c>
      <c r="F36" s="64">
        <f>'P1 - Přehled'!H37</f>
        <v>0</v>
      </c>
      <c r="G36" s="65">
        <v>0</v>
      </c>
      <c r="H36" s="41">
        <v>0</v>
      </c>
      <c r="I36" s="24"/>
      <c r="J36" s="24"/>
      <c r="K36" s="24"/>
    </row>
    <row r="37" spans="1:11" ht="10.5" customHeight="1" x14ac:dyDescent="0.2">
      <c r="A37" s="160" t="s">
        <v>169</v>
      </c>
      <c r="B37" s="167"/>
      <c r="C37" s="17"/>
      <c r="D37" s="7">
        <v>542</v>
      </c>
      <c r="E37" s="15" t="s">
        <v>95</v>
      </c>
      <c r="F37" s="64">
        <f>'P1 - Přehled'!H38</f>
        <v>0</v>
      </c>
      <c r="G37" s="65">
        <v>0</v>
      </c>
      <c r="H37" s="41">
        <v>0</v>
      </c>
      <c r="I37" s="24"/>
      <c r="J37" s="24"/>
      <c r="K37" s="24"/>
    </row>
    <row r="38" spans="1:11" ht="10.5" customHeight="1" x14ac:dyDescent="0.2">
      <c r="A38" s="160" t="s">
        <v>170</v>
      </c>
      <c r="B38" s="168"/>
      <c r="C38" s="7"/>
      <c r="D38" s="7">
        <v>543</v>
      </c>
      <c r="E38" s="15" t="s">
        <v>21</v>
      </c>
      <c r="F38" s="64">
        <f>'P1 - Přehled'!H39</f>
        <v>0</v>
      </c>
      <c r="G38" s="65">
        <v>0</v>
      </c>
      <c r="H38" s="41">
        <v>0</v>
      </c>
      <c r="I38" s="24"/>
      <c r="J38" s="24"/>
      <c r="K38" s="24"/>
    </row>
    <row r="39" spans="1:11" s="76" customFormat="1" ht="10.5" customHeight="1" x14ac:dyDescent="0.2">
      <c r="A39" s="160" t="s">
        <v>171</v>
      </c>
      <c r="B39" s="168"/>
      <c r="C39" s="7"/>
      <c r="D39" s="7">
        <v>544</v>
      </c>
      <c r="E39" s="15" t="s">
        <v>23</v>
      </c>
      <c r="F39" s="64">
        <f>'P1 - Přehled'!H40</f>
        <v>0</v>
      </c>
      <c r="G39" s="65">
        <v>0</v>
      </c>
      <c r="H39" s="141">
        <v>0</v>
      </c>
      <c r="I39" s="25"/>
      <c r="J39" s="25"/>
      <c r="K39" s="25"/>
    </row>
    <row r="40" spans="1:11" ht="10.5" customHeight="1" x14ac:dyDescent="0.2">
      <c r="A40" s="160" t="s">
        <v>172</v>
      </c>
      <c r="B40" s="168"/>
      <c r="C40" s="7"/>
      <c r="D40" s="7">
        <v>547</v>
      </c>
      <c r="E40" s="15" t="s">
        <v>22</v>
      </c>
      <c r="F40" s="64">
        <f>'P1 - Přehled'!H41</f>
        <v>0</v>
      </c>
      <c r="G40" s="65">
        <v>0</v>
      </c>
      <c r="H40" s="41">
        <v>0</v>
      </c>
      <c r="I40" s="24"/>
      <c r="J40" s="24"/>
      <c r="K40" s="24"/>
    </row>
    <row r="41" spans="1:11" s="76" customFormat="1" ht="10.5" customHeight="1" x14ac:dyDescent="0.2">
      <c r="A41" s="160" t="s">
        <v>173</v>
      </c>
      <c r="B41" s="168"/>
      <c r="C41" s="126"/>
      <c r="D41" s="18">
        <v>548</v>
      </c>
      <c r="E41" s="26" t="s">
        <v>78</v>
      </c>
      <c r="F41" s="64">
        <f>'P1 - Přehled'!H42</f>
        <v>0</v>
      </c>
      <c r="G41" s="65">
        <v>0</v>
      </c>
      <c r="H41" s="141">
        <v>0</v>
      </c>
      <c r="I41" s="25"/>
      <c r="J41" s="25"/>
      <c r="K41" s="25"/>
    </row>
    <row r="42" spans="1:11" s="76" customFormat="1" ht="10.5" customHeight="1" x14ac:dyDescent="0.2">
      <c r="A42" s="160" t="s">
        <v>174</v>
      </c>
      <c r="B42" s="168"/>
      <c r="C42" s="18"/>
      <c r="D42" s="18">
        <v>549</v>
      </c>
      <c r="E42" s="26" t="s">
        <v>223</v>
      </c>
      <c r="F42" s="64">
        <f>'P1 - Přehled'!H43</f>
        <v>350000</v>
      </c>
      <c r="G42" s="65">
        <v>350000</v>
      </c>
      <c r="H42" s="141">
        <v>350000</v>
      </c>
      <c r="I42" s="25"/>
      <c r="J42" s="25"/>
      <c r="K42" s="25"/>
    </row>
    <row r="43" spans="1:11" ht="10.5" customHeight="1" x14ac:dyDescent="0.2">
      <c r="A43" s="160" t="s">
        <v>175</v>
      </c>
      <c r="B43" s="164">
        <v>55</v>
      </c>
      <c r="C43" s="35" t="s">
        <v>102</v>
      </c>
      <c r="D43" s="35"/>
      <c r="E43" s="35"/>
      <c r="F43" s="39">
        <f>SUM(F44:F51)</f>
        <v>1060000</v>
      </c>
      <c r="G43" s="68">
        <f>SUM(G44:G51)</f>
        <v>985000</v>
      </c>
      <c r="H43" s="40">
        <f>SUM(H44:H51)</f>
        <v>985000</v>
      </c>
      <c r="I43" s="24"/>
      <c r="J43" s="24"/>
      <c r="K43" s="24"/>
    </row>
    <row r="44" spans="1:11" ht="10.5" customHeight="1" x14ac:dyDescent="0.2">
      <c r="A44" s="160" t="s">
        <v>176</v>
      </c>
      <c r="B44" s="165"/>
      <c r="C44" s="7"/>
      <c r="D44" s="7">
        <v>551</v>
      </c>
      <c r="E44" s="15" t="s">
        <v>90</v>
      </c>
      <c r="F44" s="64">
        <f>'P1 - Přehled'!H45</f>
        <v>285000</v>
      </c>
      <c r="G44" s="65">
        <v>285000</v>
      </c>
      <c r="H44" s="41">
        <v>285000</v>
      </c>
      <c r="I44" s="24"/>
      <c r="J44" s="24"/>
      <c r="K44" s="24"/>
    </row>
    <row r="45" spans="1:11" ht="10.5" customHeight="1" x14ac:dyDescent="0.2">
      <c r="A45" s="160" t="s">
        <v>177</v>
      </c>
      <c r="B45" s="168"/>
      <c r="C45" s="7"/>
      <c r="D45" s="7">
        <v>552</v>
      </c>
      <c r="E45" s="15" t="s">
        <v>225</v>
      </c>
      <c r="F45" s="64">
        <f>'P1 - Přehled'!H46</f>
        <v>0</v>
      </c>
      <c r="G45" s="65">
        <v>0</v>
      </c>
      <c r="H45" s="141">
        <v>0</v>
      </c>
      <c r="I45" s="24"/>
      <c r="J45" s="24"/>
      <c r="K45" s="24"/>
    </row>
    <row r="46" spans="1:11" ht="10.5" customHeight="1" x14ac:dyDescent="0.2">
      <c r="A46" s="160" t="s">
        <v>178</v>
      </c>
      <c r="B46" s="167"/>
      <c r="C46" s="7"/>
      <c r="D46" s="7">
        <v>553</v>
      </c>
      <c r="E46" s="15" t="s">
        <v>226</v>
      </c>
      <c r="F46" s="64">
        <f>'P1 - Přehled'!H47</f>
        <v>0</v>
      </c>
      <c r="G46" s="65">
        <v>0</v>
      </c>
      <c r="H46" s="141">
        <v>0</v>
      </c>
    </row>
    <row r="47" spans="1:11" s="76" customFormat="1" ht="10.5" customHeight="1" x14ac:dyDescent="0.2">
      <c r="A47" s="160" t="s">
        <v>179</v>
      </c>
      <c r="B47" s="168"/>
      <c r="C47" s="20"/>
      <c r="D47" s="7">
        <v>554</v>
      </c>
      <c r="E47" s="15" t="s">
        <v>79</v>
      </c>
      <c r="F47" s="64">
        <f>'P1 - Přehled'!H48</f>
        <v>0</v>
      </c>
      <c r="G47" s="65">
        <v>0</v>
      </c>
      <c r="H47" s="141">
        <v>0</v>
      </c>
    </row>
    <row r="48" spans="1:11" ht="10.5" customHeight="1" x14ac:dyDescent="0.2">
      <c r="A48" s="160" t="s">
        <v>180</v>
      </c>
      <c r="B48" s="167"/>
      <c r="C48" s="7"/>
      <c r="D48" s="7">
        <v>555</v>
      </c>
      <c r="E48" s="15" t="s">
        <v>91</v>
      </c>
      <c r="F48" s="64">
        <f>'P1 - Přehled'!H49</f>
        <v>0</v>
      </c>
      <c r="G48" s="65">
        <v>0</v>
      </c>
      <c r="H48" s="141">
        <v>0</v>
      </c>
    </row>
    <row r="49" spans="1:11" ht="10.5" customHeight="1" x14ac:dyDescent="0.2">
      <c r="A49" s="160" t="s">
        <v>181</v>
      </c>
      <c r="B49" s="167"/>
      <c r="C49" s="18"/>
      <c r="D49" s="18">
        <v>556</v>
      </c>
      <c r="E49" s="26" t="s">
        <v>92</v>
      </c>
      <c r="F49" s="64">
        <f>'P1 - Přehled'!H50</f>
        <v>0</v>
      </c>
      <c r="G49" s="65">
        <v>0</v>
      </c>
      <c r="H49" s="141">
        <v>0</v>
      </c>
    </row>
    <row r="50" spans="1:11" s="76" customFormat="1" ht="10.5" customHeight="1" x14ac:dyDescent="0.2">
      <c r="A50" s="160" t="s">
        <v>182</v>
      </c>
      <c r="B50" s="168"/>
      <c r="C50" s="7"/>
      <c r="D50" s="7">
        <v>557</v>
      </c>
      <c r="E50" s="15" t="s">
        <v>227</v>
      </c>
      <c r="F50" s="64">
        <f>'P1 - Přehled'!H51</f>
        <v>0</v>
      </c>
      <c r="G50" s="65">
        <v>0</v>
      </c>
      <c r="H50" s="141">
        <v>0</v>
      </c>
    </row>
    <row r="51" spans="1:11" s="76" customFormat="1" ht="10.5" customHeight="1" x14ac:dyDescent="0.2">
      <c r="A51" s="160" t="s">
        <v>183</v>
      </c>
      <c r="B51" s="168"/>
      <c r="C51" s="7"/>
      <c r="D51" s="7">
        <v>558</v>
      </c>
      <c r="E51" s="15" t="s">
        <v>228</v>
      </c>
      <c r="F51" s="64">
        <f>'P1 - Přehled'!H52</f>
        <v>775000</v>
      </c>
      <c r="G51" s="65">
        <v>700000</v>
      </c>
      <c r="H51" s="141">
        <v>700000</v>
      </c>
    </row>
    <row r="52" spans="1:11" ht="10.5" customHeight="1" x14ac:dyDescent="0.2">
      <c r="A52" s="160" t="s">
        <v>184</v>
      </c>
      <c r="B52" s="164">
        <v>56</v>
      </c>
      <c r="C52" s="35" t="s">
        <v>80</v>
      </c>
      <c r="D52" s="35"/>
      <c r="E52" s="35"/>
      <c r="F52" s="39">
        <f>SUM(F53:F56)</f>
        <v>0</v>
      </c>
      <c r="G52" s="68">
        <f>SUM(G53:G56)</f>
        <v>0</v>
      </c>
      <c r="H52" s="40">
        <f>SUM(H53:H56)</f>
        <v>0</v>
      </c>
      <c r="I52" s="24"/>
      <c r="J52" s="24"/>
      <c r="K52" s="24"/>
    </row>
    <row r="53" spans="1:11" s="76" customFormat="1" ht="10.5" customHeight="1" x14ac:dyDescent="0.2">
      <c r="A53" s="160" t="s">
        <v>185</v>
      </c>
      <c r="B53" s="168"/>
      <c r="C53" s="18"/>
      <c r="D53" s="19">
        <v>562</v>
      </c>
      <c r="E53" s="150" t="s">
        <v>20</v>
      </c>
      <c r="F53" s="64">
        <f>'P1 - Přehled'!H54</f>
        <v>0</v>
      </c>
      <c r="G53" s="65">
        <v>0</v>
      </c>
      <c r="H53" s="141">
        <v>0</v>
      </c>
    </row>
    <row r="54" spans="1:11" s="76" customFormat="1" ht="10.5" customHeight="1" x14ac:dyDescent="0.2">
      <c r="A54" s="160" t="s">
        <v>186</v>
      </c>
      <c r="B54" s="168"/>
      <c r="C54" s="18"/>
      <c r="D54" s="19">
        <v>563</v>
      </c>
      <c r="E54" s="150" t="s">
        <v>77</v>
      </c>
      <c r="F54" s="64">
        <f>'P1 - Přehled'!H55</f>
        <v>0</v>
      </c>
      <c r="G54" s="65">
        <v>0</v>
      </c>
      <c r="H54" s="141">
        <v>0</v>
      </c>
    </row>
    <row r="55" spans="1:11" s="76" customFormat="1" ht="10.5" customHeight="1" x14ac:dyDescent="0.2">
      <c r="A55" s="160" t="s">
        <v>187</v>
      </c>
      <c r="B55" s="168"/>
      <c r="C55" s="126"/>
      <c r="D55" s="19">
        <v>564</v>
      </c>
      <c r="E55" s="150" t="s">
        <v>81</v>
      </c>
      <c r="F55" s="64">
        <f>'P1 - Přehled'!H56</f>
        <v>0</v>
      </c>
      <c r="G55" s="65">
        <v>0</v>
      </c>
      <c r="H55" s="141">
        <v>0</v>
      </c>
    </row>
    <row r="56" spans="1:11" s="76" customFormat="1" ht="10.5" customHeight="1" x14ac:dyDescent="0.2">
      <c r="A56" s="160" t="s">
        <v>188</v>
      </c>
      <c r="B56" s="168"/>
      <c r="C56" s="126"/>
      <c r="D56" s="19">
        <v>569</v>
      </c>
      <c r="E56" s="150" t="s">
        <v>82</v>
      </c>
      <c r="F56" s="64">
        <f>'P1 - Přehled'!H57</f>
        <v>0</v>
      </c>
      <c r="G56" s="65">
        <v>0</v>
      </c>
      <c r="H56" s="141">
        <v>0</v>
      </c>
    </row>
    <row r="57" spans="1:11" ht="10.5" customHeight="1" x14ac:dyDescent="0.2">
      <c r="A57" s="160" t="s">
        <v>189</v>
      </c>
      <c r="B57" s="164">
        <v>57</v>
      </c>
      <c r="C57" s="35" t="s">
        <v>229</v>
      </c>
      <c r="D57" s="35"/>
      <c r="E57" s="35"/>
      <c r="F57" s="39">
        <f>SUM(F58)</f>
        <v>0</v>
      </c>
      <c r="G57" s="68">
        <f>SUM(G58:G58)</f>
        <v>0</v>
      </c>
      <c r="H57" s="40">
        <f>SUM(H58:H58)</f>
        <v>0</v>
      </c>
      <c r="I57" s="24"/>
      <c r="J57" s="24"/>
      <c r="K57" s="24"/>
    </row>
    <row r="58" spans="1:11" ht="10.5" customHeight="1" x14ac:dyDescent="0.2">
      <c r="A58" s="160" t="s">
        <v>190</v>
      </c>
      <c r="B58" s="167"/>
      <c r="C58" s="126"/>
      <c r="D58" s="19">
        <v>572</v>
      </c>
      <c r="E58" s="150" t="s">
        <v>230</v>
      </c>
      <c r="F58" s="64">
        <f>'P1 - Přehled'!H59</f>
        <v>0</v>
      </c>
      <c r="G58" s="65">
        <v>0</v>
      </c>
      <c r="H58" s="141">
        <v>0</v>
      </c>
    </row>
    <row r="59" spans="1:11" ht="10.5" customHeight="1" x14ac:dyDescent="0.2">
      <c r="A59" s="160" t="s">
        <v>191</v>
      </c>
      <c r="B59" s="164">
        <v>59</v>
      </c>
      <c r="C59" s="35" t="s">
        <v>24</v>
      </c>
      <c r="D59" s="37"/>
      <c r="E59" s="37"/>
      <c r="F59" s="39">
        <f>SUM(F60:F61)</f>
        <v>0</v>
      </c>
      <c r="G59" s="68">
        <f>SUM(G60:G61)</f>
        <v>0</v>
      </c>
      <c r="H59" s="40">
        <f>SUM(H60:H61)</f>
        <v>0</v>
      </c>
    </row>
    <row r="60" spans="1:11" ht="10.5" customHeight="1" x14ac:dyDescent="0.2">
      <c r="A60" s="160" t="s">
        <v>192</v>
      </c>
      <c r="B60" s="167"/>
      <c r="C60" s="7"/>
      <c r="D60" s="27">
        <v>591</v>
      </c>
      <c r="E60" s="5" t="s">
        <v>25</v>
      </c>
      <c r="F60" s="64">
        <f>'P1 - Přehled'!H61</f>
        <v>0</v>
      </c>
      <c r="G60" s="65">
        <v>0</v>
      </c>
      <c r="H60" s="41">
        <v>0</v>
      </c>
    </row>
    <row r="61" spans="1:11" ht="10.5" customHeight="1" x14ac:dyDescent="0.2">
      <c r="A61" s="160" t="s">
        <v>193</v>
      </c>
      <c r="B61" s="210"/>
      <c r="C61" s="7"/>
      <c r="D61" s="27">
        <v>595</v>
      </c>
      <c r="E61" s="5" t="s">
        <v>26</v>
      </c>
      <c r="F61" s="64">
        <f>'P1 - Přehled'!H62</f>
        <v>0</v>
      </c>
      <c r="G61" s="65">
        <v>0</v>
      </c>
      <c r="H61" s="41">
        <v>0</v>
      </c>
    </row>
    <row r="62" spans="1:11" ht="10.5" customHeight="1" x14ac:dyDescent="0.2">
      <c r="A62" s="197" t="s">
        <v>194</v>
      </c>
      <c r="B62" s="328" t="s">
        <v>27</v>
      </c>
      <c r="C62" s="329"/>
      <c r="D62" s="329"/>
      <c r="E62" s="330"/>
      <c r="F62" s="153">
        <f>F63+F69+F79+F85</f>
        <v>39720910</v>
      </c>
      <c r="G62" s="153">
        <f>G63+G69+G79+G85</f>
        <v>39735000</v>
      </c>
      <c r="H62" s="209">
        <f>H63+H69+H79+H85</f>
        <v>39735000</v>
      </c>
    </row>
    <row r="63" spans="1:11" ht="10.5" customHeight="1" x14ac:dyDescent="0.2">
      <c r="A63" s="160" t="s">
        <v>195</v>
      </c>
      <c r="B63" s="164">
        <v>60</v>
      </c>
      <c r="C63" s="35" t="s">
        <v>104</v>
      </c>
      <c r="D63" s="35"/>
      <c r="E63" s="35"/>
      <c r="F63" s="39">
        <f>SUM(F64:F68)</f>
        <v>10000</v>
      </c>
      <c r="G63" s="68">
        <f>SUM(G64:G68)</f>
        <v>10000</v>
      </c>
      <c r="H63" s="40">
        <f>SUM(H64:H68)</f>
        <v>10000</v>
      </c>
    </row>
    <row r="64" spans="1:11" ht="10.5" customHeight="1" x14ac:dyDescent="0.2">
      <c r="A64" s="160" t="s">
        <v>196</v>
      </c>
      <c r="B64" s="167"/>
      <c r="C64" s="17"/>
      <c r="D64" s="7">
        <v>601</v>
      </c>
      <c r="E64" s="15" t="s">
        <v>93</v>
      </c>
      <c r="F64" s="64">
        <f>'P1 - Přehled'!H65</f>
        <v>0</v>
      </c>
      <c r="G64" s="65">
        <v>0</v>
      </c>
      <c r="H64" s="41">
        <v>0</v>
      </c>
    </row>
    <row r="65" spans="1:8" ht="10.5" customHeight="1" x14ac:dyDescent="0.2">
      <c r="A65" s="160" t="s">
        <v>197</v>
      </c>
      <c r="B65" s="167"/>
      <c r="C65" s="17"/>
      <c r="D65" s="7">
        <v>602</v>
      </c>
      <c r="E65" s="15" t="s">
        <v>94</v>
      </c>
      <c r="F65" s="64">
        <f>'P1 - Přehled'!H66</f>
        <v>0</v>
      </c>
      <c r="G65" s="65">
        <v>0</v>
      </c>
      <c r="H65" s="41">
        <v>0</v>
      </c>
    </row>
    <row r="66" spans="1:8" s="76" customFormat="1" ht="10.5" customHeight="1" x14ac:dyDescent="0.2">
      <c r="A66" s="160" t="s">
        <v>198</v>
      </c>
      <c r="B66" s="168"/>
      <c r="C66" s="126"/>
      <c r="D66" s="18">
        <v>603</v>
      </c>
      <c r="E66" s="26" t="s">
        <v>83</v>
      </c>
      <c r="F66" s="64">
        <f>'P1 - Přehled'!H67</f>
        <v>0</v>
      </c>
      <c r="G66" s="65">
        <v>0</v>
      </c>
      <c r="H66" s="141">
        <v>0</v>
      </c>
    </row>
    <row r="67" spans="1:8" s="76" customFormat="1" ht="10.5" customHeight="1" x14ac:dyDescent="0.2">
      <c r="A67" s="160" t="s">
        <v>199</v>
      </c>
      <c r="B67" s="168"/>
      <c r="C67" s="126"/>
      <c r="D67" s="18">
        <v>604</v>
      </c>
      <c r="E67" s="26" t="s">
        <v>103</v>
      </c>
      <c r="F67" s="64">
        <f>'P1 - Přehled'!H68</f>
        <v>0</v>
      </c>
      <c r="G67" s="65">
        <v>0</v>
      </c>
      <c r="H67" s="141">
        <v>0</v>
      </c>
    </row>
    <row r="68" spans="1:8" ht="10.5" customHeight="1" x14ac:dyDescent="0.2">
      <c r="A68" s="160" t="s">
        <v>200</v>
      </c>
      <c r="B68" s="167"/>
      <c r="C68" s="29"/>
      <c r="D68" s="18">
        <v>609</v>
      </c>
      <c r="E68" s="26" t="s">
        <v>98</v>
      </c>
      <c r="F68" s="64">
        <f>'P1 - Přehled'!H69</f>
        <v>10000</v>
      </c>
      <c r="G68" s="65">
        <v>10000</v>
      </c>
      <c r="H68" s="141">
        <v>10000</v>
      </c>
    </row>
    <row r="69" spans="1:8" ht="10.5" customHeight="1" x14ac:dyDescent="0.2">
      <c r="A69" s="160" t="s">
        <v>201</v>
      </c>
      <c r="B69" s="164">
        <v>64</v>
      </c>
      <c r="C69" s="35" t="s">
        <v>125</v>
      </c>
      <c r="D69" s="35"/>
      <c r="E69" s="35"/>
      <c r="F69" s="39">
        <f>SUM(F70:F78)</f>
        <v>470780</v>
      </c>
      <c r="G69" s="68">
        <f>SUM(G70:G78)</f>
        <v>40000</v>
      </c>
      <c r="H69" s="40">
        <f>SUM(H70:H78)</f>
        <v>40000</v>
      </c>
    </row>
    <row r="70" spans="1:8" ht="10.5" customHeight="1" x14ac:dyDescent="0.2">
      <c r="A70" s="160" t="s">
        <v>202</v>
      </c>
      <c r="B70" s="167"/>
      <c r="C70" s="17"/>
      <c r="D70" s="7">
        <v>641</v>
      </c>
      <c r="E70" s="15" t="s">
        <v>19</v>
      </c>
      <c r="F70" s="64">
        <f>'P1 - Přehled'!H71</f>
        <v>0</v>
      </c>
      <c r="G70" s="65">
        <v>0</v>
      </c>
      <c r="H70" s="41">
        <v>0</v>
      </c>
    </row>
    <row r="71" spans="1:8" ht="10.5" customHeight="1" x14ac:dyDescent="0.2">
      <c r="A71" s="160" t="s">
        <v>203</v>
      </c>
      <c r="B71" s="167"/>
      <c r="C71" s="17"/>
      <c r="D71" s="7">
        <v>642</v>
      </c>
      <c r="E71" s="15" t="s">
        <v>95</v>
      </c>
      <c r="F71" s="64">
        <f>'P1 - Přehled'!H72</f>
        <v>0</v>
      </c>
      <c r="G71" s="65">
        <v>0</v>
      </c>
      <c r="H71" s="41">
        <v>0</v>
      </c>
    </row>
    <row r="72" spans="1:8" ht="10.5" customHeight="1" x14ac:dyDescent="0.2">
      <c r="A72" s="160" t="s">
        <v>204</v>
      </c>
      <c r="B72" s="167"/>
      <c r="C72" s="17"/>
      <c r="D72" s="7">
        <v>643</v>
      </c>
      <c r="E72" s="15" t="s">
        <v>220</v>
      </c>
      <c r="F72" s="64">
        <f>'P1 - Přehled'!H73</f>
        <v>0</v>
      </c>
      <c r="G72" s="65">
        <v>0</v>
      </c>
      <c r="H72" s="41">
        <v>0</v>
      </c>
    </row>
    <row r="73" spans="1:8" ht="10.5" customHeight="1" x14ac:dyDescent="0.2">
      <c r="A73" s="160" t="s">
        <v>205</v>
      </c>
      <c r="B73" s="167"/>
      <c r="C73" s="17"/>
      <c r="D73" s="27">
        <v>644</v>
      </c>
      <c r="E73" s="15" t="s">
        <v>99</v>
      </c>
      <c r="F73" s="64">
        <f>'P1 - Přehled'!H74</f>
        <v>0</v>
      </c>
      <c r="G73" s="65">
        <v>0</v>
      </c>
      <c r="H73" s="141">
        <v>0</v>
      </c>
    </row>
    <row r="74" spans="1:8" ht="10.5" customHeight="1" x14ac:dyDescent="0.2">
      <c r="A74" s="160" t="s">
        <v>206</v>
      </c>
      <c r="B74" s="167"/>
      <c r="C74" s="17"/>
      <c r="D74" s="27">
        <v>645</v>
      </c>
      <c r="E74" s="149" t="s">
        <v>84</v>
      </c>
      <c r="F74" s="64">
        <f>'P1 - Přehled'!H75</f>
        <v>0</v>
      </c>
      <c r="G74" s="65">
        <v>0</v>
      </c>
      <c r="H74" s="141">
        <v>0</v>
      </c>
    </row>
    <row r="75" spans="1:8" ht="10.5" customHeight="1" x14ac:dyDescent="0.2">
      <c r="A75" s="160" t="s">
        <v>207</v>
      </c>
      <c r="B75" s="167"/>
      <c r="C75" s="17"/>
      <c r="D75" s="27">
        <v>646</v>
      </c>
      <c r="E75" s="149" t="s">
        <v>124</v>
      </c>
      <c r="F75" s="64">
        <f>'P1 - Přehled'!H76</f>
        <v>0</v>
      </c>
      <c r="G75" s="65">
        <v>0</v>
      </c>
      <c r="H75" s="141">
        <v>0</v>
      </c>
    </row>
    <row r="76" spans="1:8" ht="10.5" customHeight="1" x14ac:dyDescent="0.2">
      <c r="A76" s="160" t="s">
        <v>208</v>
      </c>
      <c r="B76" s="167"/>
      <c r="C76" s="17"/>
      <c r="D76" s="27">
        <v>647</v>
      </c>
      <c r="E76" s="149" t="s">
        <v>85</v>
      </c>
      <c r="F76" s="64">
        <f>'P1 - Přehled'!H77</f>
        <v>0</v>
      </c>
      <c r="G76" s="65">
        <v>0</v>
      </c>
      <c r="H76" s="141">
        <v>0</v>
      </c>
    </row>
    <row r="77" spans="1:8" ht="10.5" customHeight="1" x14ac:dyDescent="0.2">
      <c r="A77" s="160" t="s">
        <v>209</v>
      </c>
      <c r="B77" s="167"/>
      <c r="C77" s="17"/>
      <c r="D77" s="27">
        <v>648</v>
      </c>
      <c r="E77" s="149" t="s">
        <v>96</v>
      </c>
      <c r="F77" s="64">
        <f>'P1 - Přehled'!H78</f>
        <v>430780</v>
      </c>
      <c r="G77" s="65">
        <v>0</v>
      </c>
      <c r="H77" s="41">
        <v>0</v>
      </c>
    </row>
    <row r="78" spans="1:8" ht="10.5" customHeight="1" x14ac:dyDescent="0.2">
      <c r="A78" s="160" t="s">
        <v>210</v>
      </c>
      <c r="B78" s="167"/>
      <c r="C78" s="29"/>
      <c r="D78" s="19">
        <v>649</v>
      </c>
      <c r="E78" s="150" t="s">
        <v>97</v>
      </c>
      <c r="F78" s="64">
        <f>'P1 - Přehled'!H79</f>
        <v>40000</v>
      </c>
      <c r="G78" s="65">
        <v>40000</v>
      </c>
      <c r="H78" s="41">
        <v>40000</v>
      </c>
    </row>
    <row r="79" spans="1:8" ht="10.5" customHeight="1" x14ac:dyDescent="0.2">
      <c r="A79" s="160" t="s">
        <v>211</v>
      </c>
      <c r="B79" s="164">
        <v>66</v>
      </c>
      <c r="C79" s="35" t="s">
        <v>86</v>
      </c>
      <c r="D79" s="35"/>
      <c r="E79" s="35"/>
      <c r="F79" s="39">
        <f>SUM(F80:F84)</f>
        <v>0</v>
      </c>
      <c r="G79" s="68">
        <f>SUM(G80:G84)</f>
        <v>0</v>
      </c>
      <c r="H79" s="40">
        <f>SUM(H80:H84)</f>
        <v>0</v>
      </c>
    </row>
    <row r="80" spans="1:8" ht="10.5" customHeight="1" x14ac:dyDescent="0.2">
      <c r="A80" s="160" t="s">
        <v>212</v>
      </c>
      <c r="B80" s="167"/>
      <c r="C80" s="29"/>
      <c r="D80" s="19">
        <v>662</v>
      </c>
      <c r="E80" s="150" t="s">
        <v>20</v>
      </c>
      <c r="F80" s="64">
        <f>'P1 - Přehled'!H81</f>
        <v>0</v>
      </c>
      <c r="G80" s="65">
        <v>0</v>
      </c>
      <c r="H80" s="41">
        <v>0</v>
      </c>
    </row>
    <row r="81" spans="1:8" ht="10.5" customHeight="1" x14ac:dyDescent="0.2">
      <c r="A81" s="160" t="s">
        <v>213</v>
      </c>
      <c r="B81" s="167"/>
      <c r="C81" s="29"/>
      <c r="D81" s="19">
        <v>663</v>
      </c>
      <c r="E81" s="150" t="s">
        <v>87</v>
      </c>
      <c r="F81" s="64">
        <f>'P1 - Přehled'!H82</f>
        <v>0</v>
      </c>
      <c r="G81" s="65">
        <v>0</v>
      </c>
      <c r="H81" s="41">
        <v>0</v>
      </c>
    </row>
    <row r="82" spans="1:8" ht="10.5" customHeight="1" x14ac:dyDescent="0.2">
      <c r="A82" s="160" t="s">
        <v>214</v>
      </c>
      <c r="B82" s="167"/>
      <c r="C82" s="29"/>
      <c r="D82" s="19">
        <v>664</v>
      </c>
      <c r="E82" s="150" t="s">
        <v>88</v>
      </c>
      <c r="F82" s="64">
        <f>'P1 - Přehled'!H83</f>
        <v>0</v>
      </c>
      <c r="G82" s="65">
        <v>0</v>
      </c>
      <c r="H82" s="41">
        <v>0</v>
      </c>
    </row>
    <row r="83" spans="1:8" ht="10.5" customHeight="1" x14ac:dyDescent="0.2">
      <c r="A83" s="160" t="s">
        <v>215</v>
      </c>
      <c r="B83" s="167"/>
      <c r="C83" s="29"/>
      <c r="D83" s="19">
        <v>665</v>
      </c>
      <c r="E83" s="150" t="s">
        <v>221</v>
      </c>
      <c r="F83" s="64">
        <f>'P1 - Přehled'!H84</f>
        <v>0</v>
      </c>
      <c r="G83" s="65">
        <v>0</v>
      </c>
      <c r="H83" s="41">
        <v>0</v>
      </c>
    </row>
    <row r="84" spans="1:8" ht="10.5" customHeight="1" x14ac:dyDescent="0.2">
      <c r="A84" s="160" t="s">
        <v>216</v>
      </c>
      <c r="B84" s="167"/>
      <c r="C84" s="29"/>
      <c r="D84" s="19">
        <v>669</v>
      </c>
      <c r="E84" s="150" t="s">
        <v>89</v>
      </c>
      <c r="F84" s="64">
        <f>'P1 - Přehled'!H85</f>
        <v>0</v>
      </c>
      <c r="G84" s="65">
        <v>0</v>
      </c>
      <c r="H84" s="41">
        <v>0</v>
      </c>
    </row>
    <row r="85" spans="1:8" ht="10.5" customHeight="1" x14ac:dyDescent="0.2">
      <c r="A85" s="160" t="s">
        <v>217</v>
      </c>
      <c r="B85" s="164">
        <v>67</v>
      </c>
      <c r="C85" s="294" t="s">
        <v>222</v>
      </c>
      <c r="D85" s="295"/>
      <c r="E85" s="296"/>
      <c r="F85" s="39">
        <f>F86</f>
        <v>39240130</v>
      </c>
      <c r="G85" s="68">
        <f>SUM(G86:G86)</f>
        <v>39685000</v>
      </c>
      <c r="H85" s="40">
        <f>SUM(H86:H86)</f>
        <v>39685000</v>
      </c>
    </row>
    <row r="86" spans="1:8" ht="10.5" customHeight="1" x14ac:dyDescent="0.2">
      <c r="A86" s="160" t="s">
        <v>218</v>
      </c>
      <c r="B86" s="167"/>
      <c r="C86" s="29"/>
      <c r="D86" s="19">
        <v>672</v>
      </c>
      <c r="E86" s="150" t="s">
        <v>231</v>
      </c>
      <c r="F86" s="64">
        <f>'P1 - Přehled'!H87</f>
        <v>39240130</v>
      </c>
      <c r="G86" s="65">
        <v>39685000</v>
      </c>
      <c r="H86" s="141">
        <v>39685000</v>
      </c>
    </row>
    <row r="87" spans="1:8" ht="10.5" customHeight="1" thickBot="1" x14ac:dyDescent="0.25">
      <c r="A87" s="198" t="s">
        <v>219</v>
      </c>
      <c r="B87" s="169" t="s">
        <v>236</v>
      </c>
      <c r="C87" s="32"/>
      <c r="D87" s="32"/>
      <c r="E87" s="33"/>
      <c r="F87" s="71">
        <f>+F62-F9</f>
        <v>0</v>
      </c>
      <c r="G87" s="71">
        <f>+G62-G9</f>
        <v>0</v>
      </c>
      <c r="H87" s="72">
        <f>+H62-H9</f>
        <v>0</v>
      </c>
    </row>
    <row r="88" spans="1:8" ht="9.75" customHeight="1" x14ac:dyDescent="0.2">
      <c r="A88" s="6"/>
      <c r="B88" s="73"/>
      <c r="C88" s="73"/>
      <c r="D88" s="73"/>
      <c r="E88" s="24"/>
      <c r="F88" s="42"/>
    </row>
    <row r="89" spans="1:8" ht="11.25" customHeight="1" x14ac:dyDescent="0.2"/>
    <row r="90" spans="1:8" s="13" customFormat="1" ht="14.25" customHeight="1" x14ac:dyDescent="0.2">
      <c r="A90" s="285" t="s">
        <v>305</v>
      </c>
      <c r="B90" s="285"/>
      <c r="C90" s="285"/>
      <c r="D90" s="285"/>
      <c r="E90" s="214" t="s">
        <v>342</v>
      </c>
      <c r="F90" s="215" t="s">
        <v>347</v>
      </c>
      <c r="G90" s="216"/>
      <c r="H90" s="80" t="s">
        <v>46</v>
      </c>
    </row>
    <row r="91" spans="1:8" s="13" customFormat="1" ht="11.25" x14ac:dyDescent="0.2"/>
    <row r="92" spans="1:8" s="13" customFormat="1" ht="11.25" x14ac:dyDescent="0.2">
      <c r="A92" s="285" t="s">
        <v>311</v>
      </c>
      <c r="B92" s="285"/>
      <c r="C92" s="285"/>
      <c r="D92" s="285"/>
      <c r="E92" s="214" t="s">
        <v>343</v>
      </c>
      <c r="F92" s="215" t="s">
        <v>347</v>
      </c>
      <c r="H92" s="80" t="s">
        <v>46</v>
      </c>
    </row>
    <row r="93" spans="1:8" s="13" customFormat="1" ht="11.25" x14ac:dyDescent="0.2">
      <c r="F93" s="217"/>
      <c r="H93" s="80"/>
    </row>
    <row r="94" spans="1:8" s="13" customFormat="1" ht="11.25" x14ac:dyDescent="0.2">
      <c r="A94" s="285" t="s">
        <v>306</v>
      </c>
      <c r="B94" s="285"/>
      <c r="C94" s="285"/>
      <c r="D94" s="285"/>
      <c r="E94" s="13" t="s">
        <v>270</v>
      </c>
      <c r="F94" s="215" t="s">
        <v>135</v>
      </c>
      <c r="G94" s="220"/>
      <c r="H94" s="80" t="s">
        <v>46</v>
      </c>
    </row>
    <row r="95" spans="1:8" x14ac:dyDescent="0.2">
      <c r="A95"/>
      <c r="B95"/>
      <c r="C95"/>
      <c r="D95"/>
      <c r="E95"/>
      <c r="F95" s="193"/>
      <c r="G95"/>
      <c r="H95"/>
    </row>
  </sheetData>
  <mergeCells count="13">
    <mergeCell ref="B1:E1"/>
    <mergeCell ref="B2:E2"/>
    <mergeCell ref="A3:H3"/>
    <mergeCell ref="A4:H4"/>
    <mergeCell ref="A6:H6"/>
    <mergeCell ref="F7:H7"/>
    <mergeCell ref="A90:D90"/>
    <mergeCell ref="A92:D92"/>
    <mergeCell ref="A94:D94"/>
    <mergeCell ref="B8:D8"/>
    <mergeCell ref="B9:E9"/>
    <mergeCell ref="B62:E62"/>
    <mergeCell ref="C85:E85"/>
  </mergeCells>
  <pageMargins left="0.7" right="0.7" top="0.75" bottom="0.75" header="0.3" footer="0.3"/>
  <pageSetup paperSize="9" scale="74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opLeftCell="A49" workbookViewId="0">
      <selection activeCell="C10" sqref="C10"/>
    </sheetView>
  </sheetViews>
  <sheetFormatPr defaultRowHeight="12.75" x14ac:dyDescent="0.2"/>
  <cols>
    <col min="1" max="1" width="7.42578125" customWidth="1"/>
    <col min="2" max="2" width="30.42578125" style="171" customWidth="1"/>
    <col min="3" max="3" width="11.42578125" style="187" customWidth="1"/>
    <col min="4" max="4" width="40.7109375" customWidth="1"/>
    <col min="5" max="5" width="11.7109375" style="187" customWidth="1"/>
    <col min="6" max="6" width="40.5703125" customWidth="1"/>
  </cols>
  <sheetData>
    <row r="1" spans="1:8" x14ac:dyDescent="0.2">
      <c r="A1" s="24"/>
      <c r="B1" s="45" t="s">
        <v>0</v>
      </c>
      <c r="C1" s="45"/>
      <c r="D1" s="45"/>
      <c r="E1" s="45"/>
      <c r="F1" s="127"/>
      <c r="G1" s="24"/>
      <c r="H1" s="46"/>
    </row>
    <row r="2" spans="1:8" x14ac:dyDescent="0.2">
      <c r="A2" s="24"/>
      <c r="B2" s="45" t="s">
        <v>128</v>
      </c>
      <c r="C2" s="45"/>
      <c r="D2" s="45"/>
      <c r="E2" s="46" t="s">
        <v>133</v>
      </c>
      <c r="F2" s="194">
        <f>'P1 - Přehled'!H2</f>
        <v>1420</v>
      </c>
      <c r="H2" s="46"/>
    </row>
    <row r="3" spans="1:8" x14ac:dyDescent="0.2">
      <c r="A3" s="24"/>
      <c r="B3" s="24"/>
      <c r="C3" s="24"/>
      <c r="D3" s="24"/>
      <c r="E3" s="24"/>
      <c r="F3" s="24"/>
      <c r="G3" s="24"/>
      <c r="H3" s="24"/>
    </row>
    <row r="4" spans="1:8" ht="26.25" x14ac:dyDescent="0.4">
      <c r="A4" s="192" t="s">
        <v>244</v>
      </c>
    </row>
    <row r="5" spans="1:8" ht="18" x14ac:dyDescent="0.25">
      <c r="A5" s="172" t="s">
        <v>322</v>
      </c>
    </row>
    <row r="6" spans="1:8" ht="13.5" thickBot="1" x14ac:dyDescent="0.25">
      <c r="C6" s="173" t="s">
        <v>293</v>
      </c>
      <c r="D6" s="173" t="s">
        <v>243</v>
      </c>
      <c r="E6" s="173" t="s">
        <v>323</v>
      </c>
      <c r="F6" s="173" t="s">
        <v>243</v>
      </c>
    </row>
    <row r="7" spans="1:8" s="76" customFormat="1" ht="13.5" thickBot="1" x14ac:dyDescent="0.25">
      <c r="A7" s="331" t="s">
        <v>4</v>
      </c>
      <c r="B7" s="332"/>
      <c r="C7" s="188">
        <f>'P7 - Střednědobý výhled'!G9/'P7 - Střednědobý výhled'!F9</f>
        <v>1.0003547250050415</v>
      </c>
      <c r="D7" s="185"/>
      <c r="E7" s="188">
        <f>'P7 - Střednědobý výhled'!H9/'P7 - Střednědobý výhled'!G9</f>
        <v>1</v>
      </c>
      <c r="F7" s="186"/>
    </row>
    <row r="8" spans="1:8" x14ac:dyDescent="0.2">
      <c r="A8" s="182">
        <v>50</v>
      </c>
      <c r="B8" s="183" t="s">
        <v>5</v>
      </c>
      <c r="C8" s="189">
        <f>'P7 - Střednědobý výhled'!G10/'P7 - Střednědobý výhled'!F10</f>
        <v>1.0169491525423728</v>
      </c>
      <c r="D8" s="184"/>
      <c r="E8" s="189">
        <f>'P7 - Střednědobý výhled'!H10/'P7 - Střednědobý výhled'!G10</f>
        <v>1</v>
      </c>
      <c r="F8" s="184"/>
    </row>
    <row r="9" spans="1:8" x14ac:dyDescent="0.2">
      <c r="A9" s="17">
        <v>501</v>
      </c>
      <c r="B9" s="174" t="s">
        <v>6</v>
      </c>
      <c r="C9" s="190">
        <f>('P7 - Střednědobý výhled'!G11/'P7 - Střednědobý výhled'!F11)</f>
        <v>1.0638297872340425</v>
      </c>
      <c r="D9" s="176"/>
      <c r="E9" s="190">
        <f>'P7 - Střednědobý výhled'!H11/'P7 - Střednědobý výhled'!G11</f>
        <v>1</v>
      </c>
      <c r="F9" s="176"/>
    </row>
    <row r="10" spans="1:8" ht="22.5" x14ac:dyDescent="0.2">
      <c r="A10" s="17">
        <v>502</v>
      </c>
      <c r="B10" s="170" t="s">
        <v>123</v>
      </c>
      <c r="C10" s="190">
        <f>('P7 - Střednědobý výhled'!G12/'P7 - Střednědobý výhled'!F12)</f>
        <v>1</v>
      </c>
      <c r="D10" s="176"/>
      <c r="E10" s="190">
        <f>'P7 - Střednědobý výhled'!H12/'P7 - Střednědobý výhled'!G12</f>
        <v>1</v>
      </c>
      <c r="F10" s="176"/>
    </row>
    <row r="11" spans="1:8" ht="22.5" x14ac:dyDescent="0.2">
      <c r="A11" s="7">
        <v>503</v>
      </c>
      <c r="B11" s="142" t="s">
        <v>136</v>
      </c>
      <c r="C11" s="190" t="e">
        <f>('P7 - Střednědobý výhled'!G13/'P7 - Střednědobý výhled'!F13)</f>
        <v>#DIV/0!</v>
      </c>
      <c r="D11" s="176"/>
      <c r="E11" s="190" t="e">
        <f>'P7 - Střednědobý výhled'!H13/'P7 - Střednědobý výhled'!G13</f>
        <v>#DIV/0!</v>
      </c>
      <c r="F11" s="176"/>
    </row>
    <row r="12" spans="1:8" x14ac:dyDescent="0.2">
      <c r="A12" s="17">
        <v>504</v>
      </c>
      <c r="B12" s="170" t="s">
        <v>7</v>
      </c>
      <c r="C12" s="190" t="e">
        <f>('P7 - Střednědobý výhled'!G14/'P7 - Střednědobý výhled'!F14)</f>
        <v>#DIV/0!</v>
      </c>
      <c r="D12" s="176"/>
      <c r="E12" s="190" t="e">
        <f>'P7 - Střednědobý výhled'!H14/'P7 - Střednědobý výhled'!G14</f>
        <v>#DIV/0!</v>
      </c>
      <c r="F12" s="176"/>
    </row>
    <row r="13" spans="1:8" x14ac:dyDescent="0.2">
      <c r="A13" s="17">
        <v>506</v>
      </c>
      <c r="B13" s="170" t="s">
        <v>139</v>
      </c>
      <c r="C13" s="190" t="e">
        <f>('P7 - Střednědobý výhled'!G15/'P7 - Střednědobý výhled'!F15)</f>
        <v>#DIV/0!</v>
      </c>
      <c r="D13" s="176"/>
      <c r="E13" s="190" t="e">
        <f>'P7 - Střednědobý výhled'!H15/'P7 - Střednědobý výhled'!G15</f>
        <v>#DIV/0!</v>
      </c>
      <c r="F13" s="176"/>
    </row>
    <row r="14" spans="1:8" x14ac:dyDescent="0.2">
      <c r="A14" s="17">
        <v>507</v>
      </c>
      <c r="B14" s="170" t="s">
        <v>140</v>
      </c>
      <c r="C14" s="190" t="e">
        <f>('P7 - Střednědobý výhled'!G16/'P7 - Střednědobý výhled'!F16)</f>
        <v>#DIV/0!</v>
      </c>
      <c r="D14" s="176"/>
      <c r="E14" s="190" t="e">
        <f>'P7 - Střednědobý výhled'!H16/'P7 - Střednědobý výhled'!G16</f>
        <v>#DIV/0!</v>
      </c>
      <c r="F14" s="176"/>
    </row>
    <row r="15" spans="1:8" x14ac:dyDescent="0.2">
      <c r="A15" s="17">
        <v>508</v>
      </c>
      <c r="B15" s="170" t="s">
        <v>141</v>
      </c>
      <c r="C15" s="190" t="e">
        <f>('P7 - Střednědobý výhled'!G17/'P7 - Střednědobý výhled'!F17)</f>
        <v>#DIV/0!</v>
      </c>
      <c r="D15" s="176"/>
      <c r="E15" s="190" t="e">
        <f>'P7 - Střednědobý výhled'!H17/'P7 - Střednědobý výhled'!G17</f>
        <v>#DIV/0!</v>
      </c>
      <c r="F15" s="176"/>
    </row>
    <row r="16" spans="1:8" x14ac:dyDescent="0.2">
      <c r="A16" s="164">
        <v>51</v>
      </c>
      <c r="B16" s="35" t="s">
        <v>8</v>
      </c>
      <c r="C16" s="190">
        <f>('P7 - Střednědobý výhled'!G18/'P7 - Střednědobý výhled'!F18)</f>
        <v>0.5258002285127793</v>
      </c>
      <c r="D16" s="176"/>
      <c r="E16" s="190">
        <f>'P7 - Střednědobý výhled'!H18/'P7 - Střednědobý výhled'!G18</f>
        <v>1</v>
      </c>
      <c r="F16" s="176"/>
    </row>
    <row r="17" spans="1:6" x14ac:dyDescent="0.2">
      <c r="A17" s="7">
        <v>511</v>
      </c>
      <c r="B17" s="142" t="s">
        <v>116</v>
      </c>
      <c r="C17" s="190">
        <f>('P7 - Střednědobý výhled'!G19/'P7 - Střednědobý výhled'!F19)</f>
        <v>0.99788742695860921</v>
      </c>
      <c r="D17" s="176"/>
      <c r="E17" s="190">
        <f>'P7 - Střednědobý výhled'!H19/'P7 - Střednědobý výhled'!G19</f>
        <v>1</v>
      </c>
      <c r="F17" s="176"/>
    </row>
    <row r="18" spans="1:6" x14ac:dyDescent="0.2">
      <c r="A18" s="7">
        <v>512</v>
      </c>
      <c r="B18" s="142" t="s">
        <v>9</v>
      </c>
      <c r="C18" s="190">
        <f>('P7 - Střednědobý výhled'!G20/'P7 - Střednědobý výhled'!F20)</f>
        <v>1</v>
      </c>
      <c r="D18" s="176"/>
      <c r="E18" s="190">
        <f>'P7 - Střednědobý výhled'!H20/'P7 - Střednědobý výhled'!G20</f>
        <v>1</v>
      </c>
      <c r="F18" s="176"/>
    </row>
    <row r="19" spans="1:6" x14ac:dyDescent="0.2">
      <c r="A19" s="7">
        <v>513</v>
      </c>
      <c r="B19" s="142" t="s">
        <v>10</v>
      </c>
      <c r="C19" s="190">
        <f>('P7 - Střednědobý výhled'!G21/'P7 - Střednědobý výhled'!F21)</f>
        <v>1</v>
      </c>
      <c r="D19" s="176"/>
      <c r="E19" s="190">
        <f>'P7 - Střednědobý výhled'!H21/'P7 - Střednědobý výhled'!G21</f>
        <v>1</v>
      </c>
      <c r="F19" s="176"/>
    </row>
    <row r="20" spans="1:6" x14ac:dyDescent="0.2">
      <c r="A20" s="7">
        <v>516</v>
      </c>
      <c r="B20" s="142" t="s">
        <v>28</v>
      </c>
      <c r="C20" s="190" t="e">
        <f>('P7 - Střednědobý výhled'!G22/'P7 - Střednědobý výhled'!F22)</f>
        <v>#DIV/0!</v>
      </c>
      <c r="D20" s="176"/>
      <c r="E20" s="190" t="e">
        <f>'P7 - Střednědobý výhled'!H22/'P7 - Střednědobý výhled'!G22</f>
        <v>#DIV/0!</v>
      </c>
      <c r="F20" s="176"/>
    </row>
    <row r="21" spans="1:6" x14ac:dyDescent="0.2">
      <c r="A21" s="7">
        <v>518</v>
      </c>
      <c r="B21" s="142" t="s">
        <v>11</v>
      </c>
      <c r="C21" s="190">
        <f>('P7 - Střednědobý výhled'!G23/'P7 - Střednědobý výhled'!F23)</f>
        <v>0</v>
      </c>
      <c r="D21" s="176"/>
      <c r="E21" s="190" t="e">
        <f>'P7 - Střednědobý výhled'!H23/'P7 - Střednědobý výhled'!G23</f>
        <v>#DIV/0!</v>
      </c>
      <c r="F21" s="176"/>
    </row>
    <row r="22" spans="1:6" x14ac:dyDescent="0.2">
      <c r="A22" s="161">
        <v>52</v>
      </c>
      <c r="B22" s="36" t="s">
        <v>12</v>
      </c>
      <c r="C22" s="190">
        <f>('P7 - Střednědobý výhled'!G24/'P7 - Střednědobý výhled'!F24)</f>
        <v>1.0283230907181458</v>
      </c>
      <c r="D22" s="176"/>
      <c r="E22" s="190">
        <f>'P7 - Střednědobý výhled'!H24/'P7 - Střednědobý výhled'!G24</f>
        <v>1</v>
      </c>
      <c r="F22" s="176"/>
    </row>
    <row r="23" spans="1:6" x14ac:dyDescent="0.2">
      <c r="A23" s="17">
        <v>521</v>
      </c>
      <c r="B23" s="170" t="s">
        <v>13</v>
      </c>
      <c r="C23" s="190">
        <f>('P7 - Střednědobý výhled'!G25/'P7 - Střednědobý výhled'!F25)</f>
        <v>1.0356765293866379</v>
      </c>
      <c r="D23" s="176"/>
      <c r="E23" s="190">
        <f>'P7 - Střednědobý výhled'!H25/'P7 - Střednědobý výhled'!G25</f>
        <v>1</v>
      </c>
      <c r="F23" s="176"/>
    </row>
    <row r="24" spans="1:6" x14ac:dyDescent="0.2">
      <c r="A24" s="17">
        <v>524</v>
      </c>
      <c r="B24" s="170" t="s">
        <v>101</v>
      </c>
      <c r="C24" s="190">
        <f>('P7 - Střednědobý výhled'!G26/'P7 - Střednědobý výhled'!F26)</f>
        <v>1.0356766713033114</v>
      </c>
      <c r="D24" s="176"/>
      <c r="E24" s="190">
        <f>'P7 - Střednědobý výhled'!H26/'P7 - Střednědobý výhled'!G26</f>
        <v>1</v>
      </c>
      <c r="F24" s="176"/>
    </row>
    <row r="25" spans="1:6" x14ac:dyDescent="0.2">
      <c r="A25" s="7">
        <v>525</v>
      </c>
      <c r="B25" s="142" t="s">
        <v>137</v>
      </c>
      <c r="C25" s="190">
        <f>('P7 - Střednědobý výhled'!G27/'P7 - Střednědobý výhled'!F27)</f>
        <v>1</v>
      </c>
      <c r="D25" s="176"/>
      <c r="E25" s="190">
        <f>'P7 - Střednědobý výhled'!H27/'P7 - Střednědobý výhled'!G27</f>
        <v>1</v>
      </c>
      <c r="F25" s="176"/>
    </row>
    <row r="26" spans="1:6" x14ac:dyDescent="0.2">
      <c r="A26" s="7">
        <v>527</v>
      </c>
      <c r="B26" s="142" t="s">
        <v>14</v>
      </c>
      <c r="C26" s="190">
        <f>('P7 - Střednědobý výhled'!G28/'P7 - Střednědobý výhled'!F28)</f>
        <v>0.53042631423727882</v>
      </c>
      <c r="D26" s="176"/>
      <c r="E26" s="190">
        <f>'P7 - Střednědobý výhled'!H28/'P7 - Střednědobý výhled'!G28</f>
        <v>1</v>
      </c>
      <c r="F26" s="176"/>
    </row>
    <row r="27" spans="1:6" x14ac:dyDescent="0.2">
      <c r="A27" s="7">
        <v>528</v>
      </c>
      <c r="B27" s="175" t="s">
        <v>100</v>
      </c>
      <c r="C27" s="190" t="e">
        <f>('P7 - Střednědobý výhled'!G29/'P7 - Střednědobý výhled'!F29)</f>
        <v>#DIV/0!</v>
      </c>
      <c r="D27" s="176"/>
      <c r="E27" s="190" t="e">
        <f>'P7 - Střednědobý výhled'!H29/'P7 - Střednědobý výhled'!G29</f>
        <v>#DIV/0!</v>
      </c>
      <c r="F27" s="176"/>
    </row>
    <row r="28" spans="1:6" x14ac:dyDescent="0.2">
      <c r="A28" s="164">
        <v>53</v>
      </c>
      <c r="B28" s="37" t="s">
        <v>15</v>
      </c>
      <c r="C28" s="190" t="e">
        <f>('P7 - Střednědobý výhled'!G30/'P7 - Střednědobý výhled'!F30)</f>
        <v>#DIV/0!</v>
      </c>
      <c r="D28" s="176"/>
      <c r="E28" s="190" t="e">
        <f>'P7 - Střednědobý výhled'!H30/'P7 - Střednědobý výhled'!G30</f>
        <v>#DIV/0!</v>
      </c>
      <c r="F28" s="176"/>
    </row>
    <row r="29" spans="1:6" x14ac:dyDescent="0.2">
      <c r="A29" s="17">
        <v>531</v>
      </c>
      <c r="B29" s="170" t="s">
        <v>16</v>
      </c>
      <c r="C29" s="190" t="e">
        <f>('P7 - Střednědobý výhled'!G31/'P7 - Střednědobý výhled'!F31)</f>
        <v>#DIV/0!</v>
      </c>
      <c r="D29" s="176"/>
      <c r="E29" s="190" t="e">
        <f>'P7 - Střednědobý výhled'!H31/'P7 - Střednědobý výhled'!G31</f>
        <v>#DIV/0!</v>
      </c>
      <c r="F29" s="176"/>
    </row>
    <row r="30" spans="1:6" x14ac:dyDescent="0.2">
      <c r="A30" s="17">
        <v>532</v>
      </c>
      <c r="B30" s="170" t="s">
        <v>17</v>
      </c>
      <c r="C30" s="190" t="e">
        <f>('P7 - Střednědobý výhled'!G32/'P7 - Střednědobý výhled'!F32)</f>
        <v>#DIV/0!</v>
      </c>
      <c r="D30" s="176"/>
      <c r="E30" s="190" t="e">
        <f>'P7 - Střednědobý výhled'!H32/'P7 - Střednědobý výhled'!G32</f>
        <v>#DIV/0!</v>
      </c>
      <c r="F30" s="176"/>
    </row>
    <row r="31" spans="1:6" x14ac:dyDescent="0.2">
      <c r="A31" s="17">
        <v>538</v>
      </c>
      <c r="B31" s="142" t="s">
        <v>138</v>
      </c>
      <c r="C31" s="190" t="e">
        <f>('P7 - Střednědobý výhled'!G33/'P7 - Střednědobý výhled'!F33)</f>
        <v>#DIV/0!</v>
      </c>
      <c r="D31" s="176"/>
      <c r="E31" s="190" t="e">
        <f>'P7 - Střednědobý výhled'!H33/'P7 - Střednědobý výhled'!G33</f>
        <v>#DIV/0!</v>
      </c>
      <c r="F31" s="176"/>
    </row>
    <row r="32" spans="1:6" x14ac:dyDescent="0.2">
      <c r="A32" s="17">
        <v>539</v>
      </c>
      <c r="B32" s="142" t="s">
        <v>224</v>
      </c>
      <c r="C32" s="190" t="e">
        <f>('P7 - Střednědobý výhled'!G34/'P7 - Střednědobý výhled'!F34)</f>
        <v>#DIV/0!</v>
      </c>
      <c r="D32" s="176"/>
      <c r="E32" s="190" t="e">
        <f>'P7 - Střednědobý výhled'!H34/'P7 - Střednědobý výhled'!G34</f>
        <v>#DIV/0!</v>
      </c>
      <c r="F32" s="176"/>
    </row>
    <row r="33" spans="1:6" x14ac:dyDescent="0.2">
      <c r="A33" s="166">
        <v>54</v>
      </c>
      <c r="B33" s="35" t="s">
        <v>18</v>
      </c>
      <c r="C33" s="190">
        <f>('P7 - Střednědobý výhled'!G35/'P7 - Střednědobý výhled'!F35)</f>
        <v>1</v>
      </c>
      <c r="D33" s="176"/>
      <c r="E33" s="190">
        <f>'P7 - Střednědobý výhled'!H35/'P7 - Střednědobý výhled'!G35</f>
        <v>1</v>
      </c>
      <c r="F33" s="176"/>
    </row>
    <row r="34" spans="1:6" x14ac:dyDescent="0.2">
      <c r="A34" s="7">
        <v>541</v>
      </c>
      <c r="B34" s="142" t="s">
        <v>19</v>
      </c>
      <c r="C34" s="190" t="e">
        <f>('P7 - Střednědobý výhled'!G36/'P7 - Střednědobý výhled'!F36)</f>
        <v>#DIV/0!</v>
      </c>
      <c r="D34" s="176"/>
      <c r="E34" s="190" t="e">
        <f>'P7 - Střednědobý výhled'!H36/'P7 - Střednědobý výhled'!G36</f>
        <v>#DIV/0!</v>
      </c>
      <c r="F34" s="176"/>
    </row>
    <row r="35" spans="1:6" x14ac:dyDescent="0.2">
      <c r="A35" s="7">
        <v>542</v>
      </c>
      <c r="B35" s="142" t="s">
        <v>95</v>
      </c>
      <c r="C35" s="190" t="e">
        <f>('P7 - Střednědobý výhled'!G37/'P7 - Střednědobý výhled'!F37)</f>
        <v>#DIV/0!</v>
      </c>
      <c r="D35" s="176"/>
      <c r="E35" s="190" t="e">
        <f>'P7 - Střednědobý výhled'!H37/'P7 - Střednědobý výhled'!G37</f>
        <v>#DIV/0!</v>
      </c>
      <c r="F35" s="176"/>
    </row>
    <row r="36" spans="1:6" x14ac:dyDescent="0.2">
      <c r="A36" s="7">
        <v>543</v>
      </c>
      <c r="B36" s="142" t="s">
        <v>21</v>
      </c>
      <c r="C36" s="190" t="e">
        <f>('P7 - Střednědobý výhled'!G38/'P7 - Střednědobý výhled'!F38)</f>
        <v>#DIV/0!</v>
      </c>
      <c r="D36" s="176"/>
      <c r="E36" s="190" t="e">
        <f>'P7 - Střednědobý výhled'!H38/'P7 - Střednědobý výhled'!G38</f>
        <v>#DIV/0!</v>
      </c>
      <c r="F36" s="176"/>
    </row>
    <row r="37" spans="1:6" x14ac:dyDescent="0.2">
      <c r="A37" s="7">
        <v>544</v>
      </c>
      <c r="B37" s="142" t="s">
        <v>23</v>
      </c>
      <c r="C37" s="190" t="e">
        <f>('P7 - Střednědobý výhled'!G39/'P7 - Střednědobý výhled'!F39)</f>
        <v>#DIV/0!</v>
      </c>
      <c r="D37" s="176"/>
      <c r="E37" s="190" t="e">
        <f>'P7 - Střednědobý výhled'!H39/'P7 - Střednědobý výhled'!G39</f>
        <v>#DIV/0!</v>
      </c>
      <c r="F37" s="176"/>
    </row>
    <row r="38" spans="1:6" x14ac:dyDescent="0.2">
      <c r="A38" s="7">
        <v>547</v>
      </c>
      <c r="B38" s="142" t="s">
        <v>22</v>
      </c>
      <c r="C38" s="190" t="e">
        <f>('P7 - Střednědobý výhled'!G40/'P7 - Střednědobý výhled'!F40)</f>
        <v>#DIV/0!</v>
      </c>
      <c r="D38" s="176"/>
      <c r="E38" s="190" t="e">
        <f>'P7 - Střednědobý výhled'!H40/'P7 - Střednědobý výhled'!G40</f>
        <v>#DIV/0!</v>
      </c>
      <c r="F38" s="176"/>
    </row>
    <row r="39" spans="1:6" x14ac:dyDescent="0.2">
      <c r="A39" s="7">
        <v>548</v>
      </c>
      <c r="B39" s="142" t="s">
        <v>78</v>
      </c>
      <c r="C39" s="190" t="e">
        <f>('P7 - Střednědobý výhled'!G41/'P7 - Střednědobý výhled'!F41)</f>
        <v>#DIV/0!</v>
      </c>
      <c r="D39" s="176"/>
      <c r="E39" s="190" t="e">
        <f>'P7 - Střednědobý výhled'!H41/'P7 - Střednědobý výhled'!G41</f>
        <v>#DIV/0!</v>
      </c>
      <c r="F39" s="176"/>
    </row>
    <row r="40" spans="1:6" x14ac:dyDescent="0.2">
      <c r="A40" s="7">
        <v>549</v>
      </c>
      <c r="B40" s="142" t="s">
        <v>223</v>
      </c>
      <c r="C40" s="190">
        <f>('P7 - Střednědobý výhled'!G42/'P7 - Střednědobý výhled'!F42)</f>
        <v>1</v>
      </c>
      <c r="D40" s="176"/>
      <c r="E40" s="190">
        <f>'P7 - Střednědobý výhled'!H42/'P7 - Střednědobý výhled'!G42</f>
        <v>1</v>
      </c>
      <c r="F40" s="176"/>
    </row>
    <row r="41" spans="1:6" x14ac:dyDescent="0.2">
      <c r="A41" s="164">
        <v>55</v>
      </c>
      <c r="B41" s="35" t="s">
        <v>102</v>
      </c>
      <c r="C41" s="190">
        <f>('P7 - Střednědobý výhled'!G43/'P7 - Střednědobý výhled'!F43)</f>
        <v>0.92924528301886788</v>
      </c>
      <c r="D41" s="176"/>
      <c r="E41" s="190">
        <f>'P7 - Střednědobý výhled'!H43/'P7 - Střednědobý výhled'!G43</f>
        <v>1</v>
      </c>
      <c r="F41" s="176"/>
    </row>
    <row r="42" spans="1:6" x14ac:dyDescent="0.2">
      <c r="A42" s="7">
        <v>551</v>
      </c>
      <c r="B42" s="142" t="s">
        <v>90</v>
      </c>
      <c r="C42" s="190">
        <f>('P7 - Střednědobý výhled'!G44/'P7 - Střednědobý výhled'!F44)</f>
        <v>1</v>
      </c>
      <c r="D42" s="176"/>
      <c r="E42" s="190">
        <f>'P7 - Střednědobý výhled'!H44/'P7 - Střednědobý výhled'!G44</f>
        <v>1</v>
      </c>
      <c r="F42" s="176"/>
    </row>
    <row r="43" spans="1:6" x14ac:dyDescent="0.2">
      <c r="A43" s="7">
        <v>552</v>
      </c>
      <c r="B43" s="142" t="s">
        <v>225</v>
      </c>
      <c r="C43" s="190" t="e">
        <f>('P7 - Střednědobý výhled'!G45/'P7 - Střednědobý výhled'!F45)</f>
        <v>#DIV/0!</v>
      </c>
      <c r="D43" s="176"/>
      <c r="E43" s="190" t="e">
        <f>'P7 - Střednědobý výhled'!H45/'P7 - Střednědobý výhled'!G45</f>
        <v>#DIV/0!</v>
      </c>
      <c r="F43" s="176"/>
    </row>
    <row r="44" spans="1:6" x14ac:dyDescent="0.2">
      <c r="A44" s="7">
        <v>553</v>
      </c>
      <c r="B44" s="142" t="s">
        <v>226</v>
      </c>
      <c r="C44" s="190" t="e">
        <f>('P7 - Střednědobý výhled'!G46/'P7 - Střednědobý výhled'!F46)</f>
        <v>#DIV/0!</v>
      </c>
      <c r="D44" s="176"/>
      <c r="E44" s="190" t="e">
        <f>'P7 - Střednědobý výhled'!H46/'P7 - Střednědobý výhled'!G46</f>
        <v>#DIV/0!</v>
      </c>
      <c r="F44" s="176"/>
    </row>
    <row r="45" spans="1:6" x14ac:dyDescent="0.2">
      <c r="A45" s="7">
        <v>554</v>
      </c>
      <c r="B45" s="142" t="s">
        <v>79</v>
      </c>
      <c r="C45" s="190" t="e">
        <f>('P7 - Střednědobý výhled'!G47/'P7 - Střednědobý výhled'!F47)</f>
        <v>#DIV/0!</v>
      </c>
      <c r="D45" s="176"/>
      <c r="E45" s="190" t="e">
        <f>'P7 - Střednědobý výhled'!H47/'P7 - Střednědobý výhled'!G47</f>
        <v>#DIV/0!</v>
      </c>
      <c r="F45" s="176"/>
    </row>
    <row r="46" spans="1:6" x14ac:dyDescent="0.2">
      <c r="A46" s="7">
        <v>555</v>
      </c>
      <c r="B46" s="142" t="s">
        <v>91</v>
      </c>
      <c r="C46" s="190" t="e">
        <f>('P7 - Střednědobý výhled'!G48/'P7 - Střednědobý výhled'!F48)</f>
        <v>#DIV/0!</v>
      </c>
      <c r="D46" s="176"/>
      <c r="E46" s="190" t="e">
        <f>'P7 - Střednědobý výhled'!H48/'P7 - Střednědobý výhled'!G48</f>
        <v>#DIV/0!</v>
      </c>
      <c r="F46" s="176"/>
    </row>
    <row r="47" spans="1:6" x14ac:dyDescent="0.2">
      <c r="A47" s="7">
        <v>556</v>
      </c>
      <c r="B47" s="142" t="s">
        <v>92</v>
      </c>
      <c r="C47" s="190" t="e">
        <f>('P7 - Střednědobý výhled'!G49/'P7 - Střednědobý výhled'!F49)</f>
        <v>#DIV/0!</v>
      </c>
      <c r="D47" s="176"/>
      <c r="E47" s="190" t="e">
        <f>'P7 - Střednědobý výhled'!H49/'P7 - Střednědobý výhled'!G49</f>
        <v>#DIV/0!</v>
      </c>
      <c r="F47" s="176"/>
    </row>
    <row r="48" spans="1:6" x14ac:dyDescent="0.2">
      <c r="A48" s="7">
        <v>557</v>
      </c>
      <c r="B48" s="142" t="s">
        <v>227</v>
      </c>
      <c r="C48" s="190" t="e">
        <f>('P7 - Střednědobý výhled'!G50/'P7 - Střednědobý výhled'!F50)</f>
        <v>#DIV/0!</v>
      </c>
      <c r="D48" s="176"/>
      <c r="E48" s="190" t="e">
        <f>'P7 - Střednědobý výhled'!H50/'P7 - Střednědobý výhled'!G50</f>
        <v>#DIV/0!</v>
      </c>
      <c r="F48" s="176"/>
    </row>
    <row r="49" spans="1:6" ht="15" customHeight="1" x14ac:dyDescent="0.2">
      <c r="A49" s="7">
        <v>558</v>
      </c>
      <c r="B49" s="142" t="s">
        <v>228</v>
      </c>
      <c r="C49" s="190">
        <f>('P7 - Střednědobý výhled'!G51/'P7 - Střednědobý výhled'!F51)</f>
        <v>0.90322580645161288</v>
      </c>
      <c r="D49" s="176"/>
      <c r="E49" s="190">
        <f>'P7 - Střednědobý výhled'!H51/'P7 - Střednědobý výhled'!G51</f>
        <v>1</v>
      </c>
      <c r="F49" s="176"/>
    </row>
    <row r="50" spans="1:6" x14ac:dyDescent="0.2">
      <c r="A50" s="164">
        <v>56</v>
      </c>
      <c r="B50" s="35" t="s">
        <v>80</v>
      </c>
      <c r="C50" s="190" t="e">
        <f>('P7 - Střednědobý výhled'!G52/'P7 - Střednědobý výhled'!F52)</f>
        <v>#DIV/0!</v>
      </c>
      <c r="D50" s="176"/>
      <c r="E50" s="190" t="e">
        <f>'P7 - Střednědobý výhled'!H52/'P7 - Střednědobý výhled'!G52</f>
        <v>#DIV/0!</v>
      </c>
      <c r="F50" s="176"/>
    </row>
    <row r="51" spans="1:6" x14ac:dyDescent="0.2">
      <c r="A51" s="7">
        <v>562</v>
      </c>
      <c r="B51" s="142" t="s">
        <v>20</v>
      </c>
      <c r="C51" s="190" t="e">
        <f>('P7 - Střednědobý výhled'!G53/'P7 - Střednědobý výhled'!F53)</f>
        <v>#DIV/0!</v>
      </c>
      <c r="D51" s="176"/>
      <c r="E51" s="190" t="e">
        <f>'P7 - Střednědobý výhled'!H53/'P7 - Střednědobý výhled'!G53</f>
        <v>#DIV/0!</v>
      </c>
      <c r="F51" s="176"/>
    </row>
    <row r="52" spans="1:6" x14ac:dyDescent="0.2">
      <c r="A52" s="7">
        <v>563</v>
      </c>
      <c r="B52" s="142" t="s">
        <v>77</v>
      </c>
      <c r="C52" s="190" t="e">
        <f>('P7 - Střednědobý výhled'!G54/'P7 - Střednědobý výhled'!F54)</f>
        <v>#DIV/0!</v>
      </c>
      <c r="D52" s="176"/>
      <c r="E52" s="190" t="e">
        <f>'P7 - Střednědobý výhled'!H54/'P7 - Střednědobý výhled'!G54</f>
        <v>#DIV/0!</v>
      </c>
      <c r="F52" s="176"/>
    </row>
    <row r="53" spans="1:6" x14ac:dyDescent="0.2">
      <c r="A53" s="7">
        <v>564</v>
      </c>
      <c r="B53" s="142" t="s">
        <v>81</v>
      </c>
      <c r="C53" s="190" t="e">
        <f>('P7 - Střednědobý výhled'!G55/'P7 - Střednědobý výhled'!F55)</f>
        <v>#DIV/0!</v>
      </c>
      <c r="D53" s="176"/>
      <c r="E53" s="190" t="e">
        <f>'P7 - Střednědobý výhled'!H55/'P7 - Střednědobý výhled'!G55</f>
        <v>#DIV/0!</v>
      </c>
      <c r="F53" s="176"/>
    </row>
    <row r="54" spans="1:6" x14ac:dyDescent="0.2">
      <c r="A54" s="7">
        <v>569</v>
      </c>
      <c r="B54" s="142" t="s">
        <v>82</v>
      </c>
      <c r="C54" s="190" t="e">
        <f>('P7 - Střednědobý výhled'!G56/'P7 - Střednědobý výhled'!F56)</f>
        <v>#DIV/0!</v>
      </c>
      <c r="D54" s="176"/>
      <c r="E54" s="190" t="e">
        <f>'P7 - Střednědobý výhled'!H56/'P7 - Střednědobý výhled'!G56</f>
        <v>#DIV/0!</v>
      </c>
      <c r="F54" s="176"/>
    </row>
    <row r="55" spans="1:6" x14ac:dyDescent="0.2">
      <c r="A55" s="164">
        <v>57</v>
      </c>
      <c r="B55" s="35" t="s">
        <v>229</v>
      </c>
      <c r="C55" s="190" t="e">
        <f>('P7 - Střednědobý výhled'!G57/'P7 - Střednědobý výhled'!F57)</f>
        <v>#DIV/0!</v>
      </c>
      <c r="D55" s="176"/>
      <c r="E55" s="190" t="e">
        <f>'P7 - Střednědobý výhled'!H57/'P7 - Střednědobý výhled'!G57</f>
        <v>#DIV/0!</v>
      </c>
      <c r="F55" s="176"/>
    </row>
    <row r="56" spans="1:6" ht="22.5" x14ac:dyDescent="0.2">
      <c r="A56" s="7">
        <v>572</v>
      </c>
      <c r="B56" s="142" t="s">
        <v>230</v>
      </c>
      <c r="C56" s="190" t="e">
        <f>('P7 - Střednědobý výhled'!G58/'P7 - Střednědobý výhled'!F58)</f>
        <v>#DIV/0!</v>
      </c>
      <c r="D56" s="176"/>
      <c r="E56" s="190" t="e">
        <f>'P7 - Střednědobý výhled'!H58/'P7 - Střednědobý výhled'!G58</f>
        <v>#DIV/0!</v>
      </c>
      <c r="F56" s="176"/>
    </row>
    <row r="57" spans="1:6" x14ac:dyDescent="0.2">
      <c r="A57" s="164">
        <v>59</v>
      </c>
      <c r="B57" s="35" t="s">
        <v>24</v>
      </c>
      <c r="C57" s="190" t="e">
        <f>('P7 - Střednědobý výhled'!G59/'P7 - Střednědobý výhled'!F59)</f>
        <v>#DIV/0!</v>
      </c>
      <c r="D57" s="176"/>
      <c r="E57" s="190" t="e">
        <f>'P7 - Střednědobý výhled'!H59/'P7 - Střednědobý výhled'!G59</f>
        <v>#DIV/0!</v>
      </c>
      <c r="F57" s="176"/>
    </row>
    <row r="58" spans="1:6" x14ac:dyDescent="0.2">
      <c r="A58" s="7">
        <v>591</v>
      </c>
      <c r="B58" s="170" t="s">
        <v>25</v>
      </c>
      <c r="C58" s="190" t="e">
        <f>('P7 - Střednědobý výhled'!G60/'P7 - Střednědobý výhled'!F60)</f>
        <v>#DIV/0!</v>
      </c>
      <c r="D58" s="176"/>
      <c r="E58" s="190" t="e">
        <f>'P7 - Střednědobý výhled'!H60/'P7 - Střednědobý výhled'!G60</f>
        <v>#DIV/0!</v>
      </c>
      <c r="F58" s="176"/>
    </row>
    <row r="59" spans="1:6" ht="13.5" thickBot="1" x14ac:dyDescent="0.25">
      <c r="A59" s="18">
        <v>595</v>
      </c>
      <c r="B59" s="177" t="s">
        <v>26</v>
      </c>
      <c r="C59" s="191" t="e">
        <f>('P7 - Střednědobý výhled'!G61/'P7 - Střednědobý výhled'!F61)</f>
        <v>#DIV/0!</v>
      </c>
      <c r="D59" s="178"/>
      <c r="E59" s="191" t="e">
        <f>'P7 - Střednědobý výhled'!H61/'P7 - Střednědobý výhled'!G61</f>
        <v>#DIV/0!</v>
      </c>
      <c r="F59" s="178"/>
    </row>
    <row r="60" spans="1:6" ht="13.5" thickBot="1" x14ac:dyDescent="0.25">
      <c r="A60" s="331" t="s">
        <v>27</v>
      </c>
      <c r="B60" s="332"/>
      <c r="C60" s="188">
        <f>('P7 - Střednědobý výhled'!G62/'P7 - Střednědobý výhled'!F62)</f>
        <v>1.0003547250050415</v>
      </c>
      <c r="D60" s="180"/>
      <c r="E60" s="188">
        <f>'P7 - Střednědobý výhled'!H62/'P7 - Střednědobý výhled'!G62</f>
        <v>1</v>
      </c>
      <c r="F60" s="181"/>
    </row>
    <row r="61" spans="1:6" x14ac:dyDescent="0.2">
      <c r="A61" s="164">
        <v>60</v>
      </c>
      <c r="B61" s="35" t="s">
        <v>104</v>
      </c>
      <c r="C61" s="189">
        <f>('P7 - Střednědobý výhled'!G63/'P7 - Střednědobý výhled'!F63)</f>
        <v>1</v>
      </c>
      <c r="D61" s="179"/>
      <c r="E61" s="189">
        <f>'P7 - Střednědobý výhled'!H63/'P7 - Střednědobý výhled'!G63</f>
        <v>1</v>
      </c>
      <c r="F61" s="179"/>
    </row>
    <row r="62" spans="1:6" x14ac:dyDescent="0.2">
      <c r="A62" s="7">
        <v>601</v>
      </c>
      <c r="B62" s="142" t="s">
        <v>93</v>
      </c>
      <c r="C62" s="190" t="e">
        <f>('P7 - Střednědobý výhled'!G64/'P7 - Střednědobý výhled'!F64)</f>
        <v>#DIV/0!</v>
      </c>
      <c r="D62" s="176"/>
      <c r="E62" s="190" t="e">
        <f>'P7 - Střednědobý výhled'!H64/'P7 - Střednědobý výhled'!G64</f>
        <v>#DIV/0!</v>
      </c>
      <c r="F62" s="176"/>
    </row>
    <row r="63" spans="1:6" x14ac:dyDescent="0.2">
      <c r="A63" s="7">
        <v>602</v>
      </c>
      <c r="B63" s="142" t="s">
        <v>94</v>
      </c>
      <c r="C63" s="190" t="e">
        <f>('P7 - Střednědobý výhled'!G65/'P7 - Střednědobý výhled'!F65)</f>
        <v>#DIV/0!</v>
      </c>
      <c r="D63" s="176"/>
      <c r="E63" s="190" t="e">
        <f>'P7 - Střednědobý výhled'!H65/'P7 - Střednědobý výhled'!G65</f>
        <v>#DIV/0!</v>
      </c>
      <c r="F63" s="176"/>
    </row>
    <row r="64" spans="1:6" x14ac:dyDescent="0.2">
      <c r="A64" s="7">
        <v>603</v>
      </c>
      <c r="B64" s="142" t="s">
        <v>83</v>
      </c>
      <c r="C64" s="190" t="e">
        <f>('P7 - Střednědobý výhled'!G66/'P7 - Střednědobý výhled'!F66)</f>
        <v>#DIV/0!</v>
      </c>
      <c r="D64" s="176"/>
      <c r="E64" s="190" t="e">
        <f>'P7 - Střednědobý výhled'!H66/'P7 - Střednědobý výhled'!G66</f>
        <v>#DIV/0!</v>
      </c>
      <c r="F64" s="176"/>
    </row>
    <row r="65" spans="1:6" x14ac:dyDescent="0.2">
      <c r="A65" s="7">
        <v>604</v>
      </c>
      <c r="B65" s="142" t="s">
        <v>103</v>
      </c>
      <c r="C65" s="190" t="e">
        <f>('P7 - Střednědobý výhled'!G67/'P7 - Střednědobý výhled'!F67)</f>
        <v>#DIV/0!</v>
      </c>
      <c r="D65" s="176"/>
      <c r="E65" s="190" t="e">
        <f>'P7 - Střednědobý výhled'!H67/'P7 - Střednědobý výhled'!G67</f>
        <v>#DIV/0!</v>
      </c>
      <c r="F65" s="176"/>
    </row>
    <row r="66" spans="1:6" x14ac:dyDescent="0.2">
      <c r="A66" s="7">
        <v>609</v>
      </c>
      <c r="B66" s="142" t="s">
        <v>98</v>
      </c>
      <c r="C66" s="190">
        <f>('P7 - Střednědobý výhled'!G68/'P7 - Střednědobý výhled'!F68)</f>
        <v>1</v>
      </c>
      <c r="D66" s="176"/>
      <c r="E66" s="190">
        <f>'P7 - Střednědobý výhled'!H68/'P7 - Střednědobý výhled'!G68</f>
        <v>1</v>
      </c>
      <c r="F66" s="176"/>
    </row>
    <row r="67" spans="1:6" x14ac:dyDescent="0.2">
      <c r="A67" s="164">
        <v>64</v>
      </c>
      <c r="B67" s="35" t="s">
        <v>125</v>
      </c>
      <c r="C67" s="190">
        <f>('P7 - Střednědobý výhled'!G69/'P7 - Střednědobý výhled'!F69)</f>
        <v>8.496537660903182E-2</v>
      </c>
      <c r="D67" s="176"/>
      <c r="E67" s="190">
        <f>'P7 - Střednědobý výhled'!H69/'P7 - Střednědobý výhled'!G69</f>
        <v>1</v>
      </c>
      <c r="F67" s="176"/>
    </row>
    <row r="68" spans="1:6" x14ac:dyDescent="0.2">
      <c r="A68" s="7">
        <v>641</v>
      </c>
      <c r="B68" s="142" t="s">
        <v>19</v>
      </c>
      <c r="C68" s="190" t="e">
        <f>('P7 - Střednědobý výhled'!G70/'P7 - Střednědobý výhled'!F70)</f>
        <v>#DIV/0!</v>
      </c>
      <c r="D68" s="176"/>
      <c r="E68" s="190" t="e">
        <f>'P7 - Střednědobý výhled'!H70/'P7 - Střednědobý výhled'!G70</f>
        <v>#DIV/0!</v>
      </c>
      <c r="F68" s="176"/>
    </row>
    <row r="69" spans="1:6" x14ac:dyDescent="0.2">
      <c r="A69" s="7">
        <v>642</v>
      </c>
      <c r="B69" s="142" t="s">
        <v>95</v>
      </c>
      <c r="C69" s="190" t="e">
        <f>('P7 - Střednědobý výhled'!G71/'P7 - Střednědobý výhled'!F71)</f>
        <v>#DIV/0!</v>
      </c>
      <c r="D69" s="176"/>
      <c r="E69" s="190" t="e">
        <f>'P7 - Střednědobý výhled'!H71/'P7 - Střednědobý výhled'!G71</f>
        <v>#DIV/0!</v>
      </c>
      <c r="F69" s="176"/>
    </row>
    <row r="70" spans="1:6" x14ac:dyDescent="0.2">
      <c r="A70" s="7">
        <v>643</v>
      </c>
      <c r="B70" s="142" t="s">
        <v>220</v>
      </c>
      <c r="C70" s="190" t="e">
        <f>('P7 - Střednědobý výhled'!G72/'P7 - Střednědobý výhled'!F72)</f>
        <v>#DIV/0!</v>
      </c>
      <c r="D70" s="176"/>
      <c r="E70" s="190" t="e">
        <f>'P7 - Střednědobý výhled'!H72/'P7 - Střednědobý výhled'!G72</f>
        <v>#DIV/0!</v>
      </c>
      <c r="F70" s="176"/>
    </row>
    <row r="71" spans="1:6" x14ac:dyDescent="0.2">
      <c r="A71" s="7">
        <v>644</v>
      </c>
      <c r="B71" s="142" t="s">
        <v>99</v>
      </c>
      <c r="C71" s="190" t="e">
        <f>('P7 - Střednědobý výhled'!G73/'P7 - Střednědobý výhled'!F73)</f>
        <v>#DIV/0!</v>
      </c>
      <c r="D71" s="176"/>
      <c r="E71" s="190" t="e">
        <f>'P7 - Střednědobý výhled'!H73/'P7 - Střednědobý výhled'!G73</f>
        <v>#DIV/0!</v>
      </c>
      <c r="F71" s="176"/>
    </row>
    <row r="72" spans="1:6" x14ac:dyDescent="0.2">
      <c r="A72" s="7">
        <v>645</v>
      </c>
      <c r="B72" s="142" t="s">
        <v>84</v>
      </c>
      <c r="C72" s="190" t="e">
        <f>('P7 - Střednědobý výhled'!G74/'P7 - Střednědobý výhled'!F74)</f>
        <v>#DIV/0!</v>
      </c>
      <c r="D72" s="176"/>
      <c r="E72" s="190" t="e">
        <f>'P7 - Střednědobý výhled'!H74/'P7 - Střednědobý výhled'!G74</f>
        <v>#DIV/0!</v>
      </c>
      <c r="F72" s="176"/>
    </row>
    <row r="73" spans="1:6" ht="22.5" x14ac:dyDescent="0.2">
      <c r="A73" s="7">
        <v>646</v>
      </c>
      <c r="B73" s="142" t="s">
        <v>124</v>
      </c>
      <c r="C73" s="190" t="e">
        <f>('P7 - Střednědobý výhled'!G75/'P7 - Střednědobý výhled'!F75)</f>
        <v>#DIV/0!</v>
      </c>
      <c r="D73" s="176"/>
      <c r="E73" s="190" t="e">
        <f>'P7 - Střednědobý výhled'!H75/'P7 - Střednědobý výhled'!G75</f>
        <v>#DIV/0!</v>
      </c>
      <c r="F73" s="176"/>
    </row>
    <row r="74" spans="1:6" x14ac:dyDescent="0.2">
      <c r="A74" s="7">
        <v>647</v>
      </c>
      <c r="B74" s="142" t="s">
        <v>85</v>
      </c>
      <c r="C74" s="190" t="e">
        <f>('P7 - Střednědobý výhled'!G76/'P7 - Střednědobý výhled'!F76)</f>
        <v>#DIV/0!</v>
      </c>
      <c r="D74" s="176"/>
      <c r="E74" s="190" t="e">
        <f>'P7 - Střednědobý výhled'!H76/'P7 - Střednědobý výhled'!G76</f>
        <v>#DIV/0!</v>
      </c>
      <c r="F74" s="176"/>
    </row>
    <row r="75" spans="1:6" x14ac:dyDescent="0.2">
      <c r="A75" s="7">
        <v>648</v>
      </c>
      <c r="B75" s="142" t="s">
        <v>96</v>
      </c>
      <c r="C75" s="190">
        <f>('P7 - Střednědobý výhled'!G77/'P7 - Střednědobý výhled'!F77)</f>
        <v>0</v>
      </c>
      <c r="D75" s="176"/>
      <c r="E75" s="190" t="e">
        <f>'P7 - Střednědobý výhled'!H77/'P7 - Střednědobý výhled'!G77</f>
        <v>#DIV/0!</v>
      </c>
      <c r="F75" s="176"/>
    </row>
    <row r="76" spans="1:6" x14ac:dyDescent="0.2">
      <c r="A76" s="7">
        <v>649</v>
      </c>
      <c r="B76" s="142" t="s">
        <v>97</v>
      </c>
      <c r="C76" s="190">
        <f>('P7 - Střednědobý výhled'!G78/'P7 - Střednědobý výhled'!F78)</f>
        <v>1</v>
      </c>
      <c r="D76" s="176"/>
      <c r="E76" s="190">
        <f>'P7 - Střednědobý výhled'!H78/'P7 - Střednědobý výhled'!G78</f>
        <v>1</v>
      </c>
      <c r="F76" s="176"/>
    </row>
    <row r="77" spans="1:6" x14ac:dyDescent="0.2">
      <c r="A77" s="164">
        <v>66</v>
      </c>
      <c r="B77" s="35" t="s">
        <v>86</v>
      </c>
      <c r="C77" s="190" t="e">
        <f>('P7 - Střednědobý výhled'!G79/'P7 - Střednědobý výhled'!F79)</f>
        <v>#DIV/0!</v>
      </c>
      <c r="D77" s="176"/>
      <c r="E77" s="190" t="e">
        <f>'P7 - Střednědobý výhled'!H79/'P7 - Střednědobý výhled'!G79</f>
        <v>#DIV/0!</v>
      </c>
      <c r="F77" s="176"/>
    </row>
    <row r="78" spans="1:6" x14ac:dyDescent="0.2">
      <c r="A78" s="7">
        <v>662</v>
      </c>
      <c r="B78" s="142" t="s">
        <v>20</v>
      </c>
      <c r="C78" s="190" t="e">
        <f>('P7 - Střednědobý výhled'!G80/'P7 - Střednědobý výhled'!F80)</f>
        <v>#DIV/0!</v>
      </c>
      <c r="D78" s="176"/>
      <c r="E78" s="190" t="e">
        <f>'P7 - Střednědobý výhled'!H80/'P7 - Střednědobý výhled'!G80</f>
        <v>#DIV/0!</v>
      </c>
      <c r="F78" s="176"/>
    </row>
    <row r="79" spans="1:6" x14ac:dyDescent="0.2">
      <c r="A79" s="7">
        <v>663</v>
      </c>
      <c r="B79" s="142" t="s">
        <v>87</v>
      </c>
      <c r="C79" s="190" t="e">
        <f>('P7 - Střednědobý výhled'!G81/'P7 - Střednědobý výhled'!F81)</f>
        <v>#DIV/0!</v>
      </c>
      <c r="D79" s="176"/>
      <c r="E79" s="190" t="e">
        <f>'P7 - Střednědobý výhled'!H81/'P7 - Střednědobý výhled'!G81</f>
        <v>#DIV/0!</v>
      </c>
      <c r="F79" s="176"/>
    </row>
    <row r="80" spans="1:6" x14ac:dyDescent="0.2">
      <c r="A80" s="7">
        <v>664</v>
      </c>
      <c r="B80" s="142" t="s">
        <v>88</v>
      </c>
      <c r="C80" s="190" t="e">
        <f>('P7 - Střednědobý výhled'!G82/'P7 - Střednědobý výhled'!F82)</f>
        <v>#DIV/0!</v>
      </c>
      <c r="D80" s="176"/>
      <c r="E80" s="190" t="e">
        <f>'P7 - Střednědobý výhled'!H82/'P7 - Střednědobý výhled'!G82</f>
        <v>#DIV/0!</v>
      </c>
      <c r="F80" s="176"/>
    </row>
    <row r="81" spans="1:6" ht="22.5" x14ac:dyDescent="0.2">
      <c r="A81" s="7">
        <v>665</v>
      </c>
      <c r="B81" s="142" t="s">
        <v>221</v>
      </c>
      <c r="C81" s="190" t="e">
        <f>('P7 - Střednědobý výhled'!G83/'P7 - Střednědobý výhled'!F83)</f>
        <v>#DIV/0!</v>
      </c>
      <c r="D81" s="176"/>
      <c r="E81" s="190" t="e">
        <f>'P7 - Střednědobý výhled'!H83/'P7 - Střednědobý výhled'!G83</f>
        <v>#DIV/0!</v>
      </c>
      <c r="F81" s="176"/>
    </row>
    <row r="82" spans="1:6" x14ac:dyDescent="0.2">
      <c r="A82" s="7">
        <v>669</v>
      </c>
      <c r="B82" s="142" t="s">
        <v>89</v>
      </c>
      <c r="C82" s="190" t="e">
        <f>('P7 - Střednědobý výhled'!G84/'P7 - Střednědobý výhled'!F84)</f>
        <v>#DIV/0!</v>
      </c>
      <c r="D82" s="176"/>
      <c r="E82" s="190" t="e">
        <f>'P7 - Střednědobý výhled'!H84/'P7 - Střednědobý výhled'!G84</f>
        <v>#DIV/0!</v>
      </c>
      <c r="F82" s="176"/>
    </row>
    <row r="83" spans="1:6" x14ac:dyDescent="0.2">
      <c r="A83" s="20">
        <v>67</v>
      </c>
      <c r="B83" s="35" t="s">
        <v>222</v>
      </c>
      <c r="C83" s="190">
        <f>('P7 - Střednědobý výhled'!G85/'P7 - Střednědobý výhled'!F85)</f>
        <v>1.0113371184040421</v>
      </c>
      <c r="D83" s="176"/>
      <c r="E83" s="190">
        <f>'P7 - Střednědobý výhled'!H85/'P7 - Střednědobý výhled'!G85</f>
        <v>1</v>
      </c>
      <c r="F83" s="176"/>
    </row>
    <row r="84" spans="1:6" ht="22.5" x14ac:dyDescent="0.2">
      <c r="A84" s="7">
        <v>672</v>
      </c>
      <c r="B84" s="142" t="s">
        <v>231</v>
      </c>
      <c r="C84" s="190">
        <f>('P7 - Střednědobý výhled'!G86/'P7 - Střednědobý výhled'!F86)</f>
        <v>1.0113371184040421</v>
      </c>
      <c r="D84" s="176"/>
      <c r="E84" s="190">
        <f>'P7 - Střednědobý výhled'!H86/'P7 - Střednědobý výhled'!G86</f>
        <v>1</v>
      </c>
      <c r="F84" s="176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Lenka Hradcova</cp:lastModifiedBy>
  <cp:lastPrinted>2023-10-25T08:48:28Z</cp:lastPrinted>
  <dcterms:created xsi:type="dcterms:W3CDTF">2003-02-27T11:28:02Z</dcterms:created>
  <dcterms:modified xsi:type="dcterms:W3CDTF">2023-11-01T07:55:55Z</dcterms:modified>
</cp:coreProperties>
</file>